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-025371-RT - Střecha 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'2022-025371-RT - Střecha ...'!$C$91:$K$394</definedName>
    <definedName name="_xlnm.Print_Area" localSheetId="1">'2022-025371-RT - Střecha ...'!$C$4:$J$37,'2022-025371-RT - Střecha ...'!$C$43:$J$75,'2022-025371-RT - Střecha ...'!$C$81:$J$394</definedName>
    <definedName name="_xlnm.Print_Titles" localSheetId="1">'2022-025371-RT - Střecha ...'!$91:$91</definedName>
    <definedName name="_xlnm.Print_Area" localSheetId="2">'Seznam figur'!$C$4:$G$101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393"/>
  <c r="BH393"/>
  <c r="BG393"/>
  <c r="BF393"/>
  <c r="T393"/>
  <c r="T392"/>
  <c r="R393"/>
  <c r="R392"/>
  <c r="P393"/>
  <c r="P392"/>
  <c r="BI389"/>
  <c r="BH389"/>
  <c r="BG389"/>
  <c r="BF389"/>
  <c r="T389"/>
  <c r="T388"/>
  <c r="R389"/>
  <c r="R388"/>
  <c r="P389"/>
  <c r="P388"/>
  <c r="BI386"/>
  <c r="BH386"/>
  <c r="BG386"/>
  <c r="BF386"/>
  <c r="T386"/>
  <c r="R386"/>
  <c r="P386"/>
  <c r="BI384"/>
  <c r="BH384"/>
  <c r="BG384"/>
  <c r="BF384"/>
  <c r="T384"/>
  <c r="R384"/>
  <c r="P384"/>
  <c r="BI380"/>
  <c r="BH380"/>
  <c r="BG380"/>
  <c r="BF380"/>
  <c r="T380"/>
  <c r="T379"/>
  <c r="R380"/>
  <c r="R379"/>
  <c r="P380"/>
  <c r="P379"/>
  <c r="BI377"/>
  <c r="BH377"/>
  <c r="BG377"/>
  <c r="BF377"/>
  <c r="T377"/>
  <c r="T376"/>
  <c r="R377"/>
  <c r="R376"/>
  <c r="P377"/>
  <c r="P376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7"/>
  <c r="BH217"/>
  <c r="BG217"/>
  <c r="BF217"/>
  <c r="T217"/>
  <c r="R217"/>
  <c r="P217"/>
  <c r="BI215"/>
  <c r="BH215"/>
  <c r="BG215"/>
  <c r="BF215"/>
  <c r="T215"/>
  <c r="R215"/>
  <c r="P215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99"/>
  <c r="BH99"/>
  <c r="BG99"/>
  <c r="BF99"/>
  <c r="T99"/>
  <c r="R99"/>
  <c r="P99"/>
  <c r="BI95"/>
  <c r="BH95"/>
  <c r="BG95"/>
  <c r="BF95"/>
  <c r="T95"/>
  <c r="T94"/>
  <c r="R95"/>
  <c r="R94"/>
  <c r="P95"/>
  <c r="P94"/>
  <c r="J89"/>
  <c r="J88"/>
  <c r="F88"/>
  <c r="F86"/>
  <c r="E84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BK325"/>
  <c r="BK282"/>
  <c r="BK335"/>
  <c r="BK131"/>
  <c r="J338"/>
  <c r="BK380"/>
  <c r="BK149"/>
  <c r="BK106"/>
  <c r="J133"/>
  <c r="BK273"/>
  <c r="J234"/>
  <c r="J265"/>
  <c r="BK186"/>
  <c r="J138"/>
  <c r="J271"/>
  <c r="J117"/>
  <c r="BK215"/>
  <c r="BK114"/>
  <c r="BK217"/>
  <c r="J389"/>
  <c r="BK356"/>
  <c r="J225"/>
  <c r="J149"/>
  <c r="BK262"/>
  <c r="BK225"/>
  <c r="J335"/>
  <c r="J273"/>
  <c r="J99"/>
  <c r="J129"/>
  <c r="J95"/>
  <c r="BK142"/>
  <c r="BK332"/>
  <c r="BK293"/>
  <c r="J377"/>
  <c r="J282"/>
  <c r="J188"/>
  <c r="BK228"/>
  <c r="BK145"/>
  <c r="J111"/>
  <c r="J124"/>
  <c r="BK153"/>
  <c r="J384"/>
  <c r="BK237"/>
  <c r="J106"/>
  <c r="BK179"/>
  <c r="J356"/>
  <c r="BK365"/>
  <c r="J172"/>
  <c r="BK386"/>
  <c r="J136"/>
  <c r="BK242"/>
  <c r="BK136"/>
  <c r="J231"/>
  <c r="J316"/>
  <c r="J330"/>
  <c r="J302"/>
  <c r="BK200"/>
  <c r="BK258"/>
  <c r="J373"/>
  <c r="J299"/>
  <c r="J237"/>
  <c r="BK138"/>
  <c r="J200"/>
  <c r="BK261"/>
  <c r="J192"/>
  <c r="BK254"/>
  <c r="J131"/>
  <c r="J174"/>
  <c r="J262"/>
  <c r="J332"/>
  <c r="BK192"/>
  <c r="BK205"/>
  <c r="J120"/>
  <c r="BK340"/>
  <c r="BK207"/>
  <c r="BK354"/>
  <c r="BK99"/>
  <c r="BK129"/>
  <c r="BK289"/>
  <c r="J197"/>
  <c r="J242"/>
  <c r="BK301"/>
  <c r="J304"/>
  <c r="J350"/>
  <c r="BK343"/>
  <c r="BK350"/>
  <c r="BK373"/>
  <c r="J368"/>
  <c r="BK338"/>
  <c r="BK323"/>
  <c r="J276"/>
  <c r="J215"/>
  <c r="BK239"/>
  <c r="BK161"/>
  <c r="J296"/>
  <c r="BK316"/>
  <c r="BK249"/>
  <c r="BK271"/>
  <c r="BK384"/>
  <c r="J291"/>
  <c r="BK194"/>
  <c r="J343"/>
  <c r="J286"/>
  <c r="J323"/>
  <c r="J367"/>
  <c r="BK368"/>
  <c r="BK172"/>
  <c r="BK367"/>
  <c r="J202"/>
  <c r="J249"/>
  <c r="BK304"/>
  <c r="BK276"/>
  <c r="BK169"/>
  <c r="J354"/>
  <c r="J295"/>
  <c r="J328"/>
  <c r="J161"/>
  <c r="BK296"/>
  <c r="BK319"/>
  <c r="BK265"/>
  <c r="J190"/>
  <c r="BK371"/>
  <c r="BK299"/>
  <c r="J142"/>
  <c r="BK133"/>
  <c r="BK291"/>
  <c r="BK286"/>
  <c r="J245"/>
  <c r="J157"/>
  <c r="BK330"/>
  <c r="J163"/>
  <c r="BK328"/>
  <c r="J109"/>
  <c r="J380"/>
  <c r="J289"/>
  <c r="J284"/>
  <c r="BK245"/>
  <c r="J386"/>
  <c r="J228"/>
  <c r="BK95"/>
  <c r="BK174"/>
  <c r="J261"/>
  <c r="BK362"/>
  <c r="BK120"/>
  <c r="BK295"/>
  <c r="BK234"/>
  <c r="J325"/>
  <c r="BK117"/>
  <c r="BK284"/>
  <c r="BK360"/>
  <c r="BK231"/>
  <c r="J194"/>
  <c r="J239"/>
  <c r="J319"/>
  <c r="BK182"/>
  <c r="BK190"/>
  <c r="J182"/>
  <c r="BK157"/>
  <c r="J293"/>
  <c r="J365"/>
  <c r="J360"/>
  <c r="BK163"/>
  <c r="J301"/>
  <c r="J145"/>
  <c r="J340"/>
  <c r="J254"/>
  <c r="BK124"/>
  <c r="J307"/>
  <c r="J114"/>
  <c r="J346"/>
  <c r="BK302"/>
  <c r="BK111"/>
  <c r="J186"/>
  <c r="BK188"/>
  <c r="J207"/>
  <c r="BK389"/>
  <c r="J169"/>
  <c r="J371"/>
  <c r="BK197"/>
  <c r="BK223"/>
  <c r="BK370"/>
  <c r="BK307"/>
  <c r="J217"/>
  <c r="J393"/>
  <c r="BK393"/>
  <c r="BK346"/>
  <c r="J153"/>
  <c r="J179"/>
  <c r="J205"/>
  <c i="1" r="AS54"/>
  <c i="2" r="J362"/>
  <c r="J370"/>
  <c r="BK202"/>
  <c r="BK109"/>
  <c r="J258"/>
  <c r="BK377"/>
  <c r="J223"/>
  <c l="1" r="P98"/>
  <c r="T128"/>
  <c r="P241"/>
  <c r="BK128"/>
  <c r="J128"/>
  <c r="J59"/>
  <c r="BK241"/>
  <c r="J241"/>
  <c r="J64"/>
  <c r="P288"/>
  <c r="P334"/>
  <c r="R128"/>
  <c r="T241"/>
  <c r="P306"/>
  <c r="BK364"/>
  <c r="J364"/>
  <c r="J68"/>
  <c r="BK98"/>
  <c r="J98"/>
  <c r="J58"/>
  <c r="T152"/>
  <c r="T288"/>
  <c r="T334"/>
  <c r="P383"/>
  <c r="P375"/>
  <c r="T98"/>
  <c r="T93"/>
  <c r="P152"/>
  <c r="P147"/>
  <c r="BK288"/>
  <c r="J288"/>
  <c r="J65"/>
  <c r="T306"/>
  <c r="R364"/>
  <c r="BK383"/>
  <c r="J383"/>
  <c r="J72"/>
  <c r="R98"/>
  <c r="R93"/>
  <c r="R152"/>
  <c r="R147"/>
  <c r="BK306"/>
  <c r="J306"/>
  <c r="J66"/>
  <c r="R334"/>
  <c r="R383"/>
  <c r="R375"/>
  <c r="P128"/>
  <c r="R241"/>
  <c r="BK334"/>
  <c r="J334"/>
  <c r="J67"/>
  <c r="P364"/>
  <c r="BK152"/>
  <c r="J152"/>
  <c r="J63"/>
  <c r="R288"/>
  <c r="R306"/>
  <c r="T364"/>
  <c r="T383"/>
  <c r="T375"/>
  <c r="BK144"/>
  <c r="J144"/>
  <c r="J60"/>
  <c r="BK148"/>
  <c r="BK94"/>
  <c r="J94"/>
  <c r="J57"/>
  <c r="BK388"/>
  <c r="J388"/>
  <c r="J73"/>
  <c r="BK392"/>
  <c r="J392"/>
  <c r="J74"/>
  <c r="BK376"/>
  <c r="BK375"/>
  <c r="J375"/>
  <c r="J69"/>
  <c r="BK379"/>
  <c r="J379"/>
  <c r="J71"/>
  <c r="J86"/>
  <c r="BE133"/>
  <c r="BE145"/>
  <c r="BE182"/>
  <c r="BE194"/>
  <c r="BE234"/>
  <c r="BE302"/>
  <c r="BE319"/>
  <c r="BE356"/>
  <c r="BE368"/>
  <c r="BE380"/>
  <c r="BE384"/>
  <c r="BE386"/>
  <c r="BE389"/>
  <c r="BE393"/>
  <c r="F89"/>
  <c r="BE109"/>
  <c r="BE174"/>
  <c r="BE207"/>
  <c r="BE217"/>
  <c r="BE223"/>
  <c r="BE231"/>
  <c r="BE245"/>
  <c r="BE254"/>
  <c r="BE284"/>
  <c r="BE362"/>
  <c r="BE371"/>
  <c r="BE373"/>
  <c r="BE377"/>
  <c r="BE114"/>
  <c r="BE124"/>
  <c r="BE129"/>
  <c r="BE228"/>
  <c r="BE265"/>
  <c r="BE296"/>
  <c r="BE299"/>
  <c r="BE307"/>
  <c r="BE316"/>
  <c r="BE350"/>
  <c r="BE370"/>
  <c r="BE95"/>
  <c r="BE131"/>
  <c r="BE142"/>
  <c r="BE161"/>
  <c r="BE197"/>
  <c r="BE237"/>
  <c r="BE258"/>
  <c r="BE338"/>
  <c r="BE340"/>
  <c r="BE117"/>
  <c r="BE163"/>
  <c r="BE186"/>
  <c r="BE200"/>
  <c r="BE225"/>
  <c r="BE271"/>
  <c r="BE301"/>
  <c r="BE323"/>
  <c r="BE328"/>
  <c r="BE346"/>
  <c r="BE99"/>
  <c r="BE106"/>
  <c r="BE111"/>
  <c r="BE136"/>
  <c r="BE138"/>
  <c r="BE190"/>
  <c r="BE202"/>
  <c r="BE215"/>
  <c r="BE242"/>
  <c r="BE249"/>
  <c r="BE289"/>
  <c r="BE304"/>
  <c r="BE325"/>
  <c r="BE354"/>
  <c r="BE192"/>
  <c r="BE205"/>
  <c r="BE239"/>
  <c r="BE332"/>
  <c r="BE335"/>
  <c r="BE365"/>
  <c r="BE120"/>
  <c r="BE149"/>
  <c r="BE153"/>
  <c r="BE157"/>
  <c r="BE169"/>
  <c r="BE172"/>
  <c r="BE179"/>
  <c r="BE188"/>
  <c r="BE261"/>
  <c r="BE262"/>
  <c r="BE273"/>
  <c r="BE276"/>
  <c r="BE282"/>
  <c r="BE286"/>
  <c r="BE291"/>
  <c r="BE293"/>
  <c r="BE295"/>
  <c r="BE330"/>
  <c r="BE343"/>
  <c r="BE360"/>
  <c r="BE367"/>
  <c r="F34"/>
  <c i="1" r="BC55"/>
  <c r="BC54"/>
  <c r="AY54"/>
  <c i="2" r="J32"/>
  <c i="1" r="AW55"/>
  <c i="2" r="F35"/>
  <c i="1" r="BD55"/>
  <c r="BD54"/>
  <c r="W33"/>
  <c i="2" r="F32"/>
  <c i="1" r="BA55"/>
  <c r="BA54"/>
  <c r="AW54"/>
  <c r="AK30"/>
  <c i="2" r="F33"/>
  <c i="1" r="BB55"/>
  <c r="BB54"/>
  <c r="W31"/>
  <c i="2" l="1" r="T147"/>
  <c r="P93"/>
  <c r="P92"/>
  <c i="1" r="AU55"/>
  <c i="2" r="R92"/>
  <c r="T92"/>
  <c r="BK147"/>
  <c r="J147"/>
  <c r="J61"/>
  <c r="BK93"/>
  <c r="J93"/>
  <c r="J56"/>
  <c r="J148"/>
  <c r="J62"/>
  <c r="J376"/>
  <c r="J70"/>
  <c r="J31"/>
  <c i="1" r="AV55"/>
  <c r="AT55"/>
  <c r="W30"/>
  <c i="2" r="F31"/>
  <c i="1" r="AZ55"/>
  <c r="AZ54"/>
  <c r="W29"/>
  <c r="AX54"/>
  <c r="W32"/>
  <c r="AU54"/>
  <c i="2" l="1" r="BK92"/>
  <c r="J92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<sst xmlns="http://schemas.openxmlformats.org/spreadsheetml/2006/main">
  <si>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</si>
  <si>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</si>
  <si>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</si>
  <si>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</si>
  <si>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</si>
  <si>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{4553d57a-4816-4448-af7e-17a60e5e9185}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</si>
  <si>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</si>
  <si>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</si>
  <si>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</si>
  <si>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</si>
  <si>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</si>
  <si>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</si>
  <si>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</si>
  <si>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</si>
  <si>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2022-025371-RT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</si>
  <si>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</si>
  <si>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</si>
  <si>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Střecha ZŠ Jana Wericha</t>
  </si>
  <si>
    <t>KSO:</t>
  </si>
  <si>
    <t/>
  </si>
  <si>
    <t>CC-CZ:</t>
  </si>
  <si>
    <t>Místo:</t>
  </si>
  <si>
    <t>Španielova 1111/19, 163 00 Praha 17 - Řepy</t>
  </si>
  <si>
    <t>Datum:</t>
  </si>
  <si>
    <t>9. 1. 2023</t>
  </si>
  <si>
    <t>Zadavatel:</t>
  </si>
  <si>
    <t>IČ:</t>
  </si>
  <si>
    <t>00231223</t>
  </si>
  <si>
    <t>Městská část Praha 17</t>
  </si>
  <si>
    <t>DIČ:</t>
  </si>
  <si>
    <t>Uchazeč:</t>
  </si>
  <si>
    <t>Vyplň údaj</t>
  </si>
  <si>
    <t>Projektant:</t>
  </si>
  <si>
    <t>27642411</t>
  </si>
  <si>
    <t>Dekprojekt s.r.o.</t>
  </si>
  <si>
    <t>CZ699000797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</si>
  <si>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</si>
  <si>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</si>
  <si>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</si>
  <si>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</si>
  <si>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</si>
  <si>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</si>
  <si>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</si>
  <si>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</si>
  <si>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</si>
  <si>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</si>
  <si>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</si>
  <si>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</si>
  <si>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</si>
  <si>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</si>
  <si>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</si>
  <si>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</si>
  <si>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</si>
  <si>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</si>
  <si>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</si>
  <si>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</si>
  <si>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</si>
  <si>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</si>
  <si>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</si>
  <si>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</si>
  <si>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</si>
  <si>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</si>
  <si>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</si>
  <si>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</si>
  <si>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</si>
  <si>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</si>
  <si>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</si>
  <si>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</si>
  <si>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</si>
  <si>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</si>
  <si>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</si>
  <si>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</si>
  <si>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</si>
  <si>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</si>
  <si>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</si>
  <si>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</si>
  <si>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</si>
  <si>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</si>
  <si>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</si>
  <si>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</si>
  <si>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</si>
  <si>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det_A</t>
  </si>
  <si>
    <t>stěna s ETICS</t>
  </si>
  <si>
    <t>m</t>
  </si>
  <si>
    <t>6,8</t>
  </si>
  <si>
    <t>3</t>
  </si>
  <si>
    <t>2</t>
  </si>
  <si>
    <t>det_B</t>
  </si>
  <si>
    <t>boční stěny s Cetris</t>
  </si>
  <si>
    <t>11,28</t>
  </si>
  <si>
    <t>KRYCÍ LIST SOUPISU PRACÍ</t>
  </si>
  <si>
    <t>det_C</t>
  </si>
  <si>
    <t>atika</t>
  </si>
  <si>
    <t>16,6</t>
  </si>
  <si>
    <t>det_D</t>
  </si>
  <si>
    <t>parapet okna</t>
  </si>
  <si>
    <t>9,8</t>
  </si>
  <si>
    <t>ST</t>
  </si>
  <si>
    <t>plocha střechy návrh</t>
  </si>
  <si>
    <t>m2</t>
  </si>
  <si>
    <t>92,4</t>
  </si>
  <si>
    <t>SP1</t>
  </si>
  <si>
    <t>Původní plocha střechy s výjimkou části u atiky</t>
  </si>
  <si>
    <t>84</t>
  </si>
  <si>
    <t>SP2</t>
  </si>
  <si>
    <t>původní spádová část u atiky</t>
  </si>
  <si>
    <t>10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</si>
  <si>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</si>
  <si>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</si>
  <si>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</si>
  <si>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</si>
  <si>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</si>
  <si>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</si>
  <si>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</si>
  <si>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</si>
  <si>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</si>
  <si>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</si>
  <si>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</si>
  <si>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</si>
  <si>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</si>
  <si>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</si>
  <si>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</si>
  <si>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</si>
  <si>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</si>
  <si>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</si>
  <si>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</si>
  <si>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</si>
  <si>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</si>
  <si>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</si>
  <si>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</si>
  <si>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</si>
  <si>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</si>
  <si>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</si>
  <si>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</si>
  <si>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</si>
  <si>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</si>
  <si>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</si>
  <si>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</si>
  <si>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</si>
  <si>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</si>
  <si>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</si>
  <si>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</si>
  <si>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</si>
  <si>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</si>
  <si>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</si>
  <si>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</si>
  <si>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</si>
  <si>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</si>
  <si>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</si>
  <si>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</si>
  <si>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(s dodáním hmot) kolem oken, dveří, podlah, obkladů apod.</t>
  </si>
  <si>
    <t>4</t>
  </si>
  <si>
    <t>1115262422</t>
  </si>
  <si>
    <t>Online PSC</t>
  </si>
  <si>
    <t>https://podminky.urs.cz/item/CS_URS_2023_01/619995001</t>
  </si>
  <si>
    <t>VV</t>
  </si>
  <si>
    <t>16,6*2</t>
  </si>
  <si>
    <t>9</t>
  </si>
  <si>
    <t>Ostatní konstrukce a práce, bourání</t>
  </si>
  <si>
    <t>941211112</t>
  </si>
  <si>
    <t>Montáž lešení řadového rámového lehkého pracovního s podlahami s provozním zatížením tř. 3 do 200 kg/m2 šířky tř. SW06 od 0,6 do 0,9 m, výšky přes 10 do 25 m</t>
  </si>
  <si>
    <t>-317598286</t>
  </si>
  <si>
    <t>https://podminky.urs.cz/item/CS_URS_2023_01/941211112</t>
  </si>
  <si>
    <t>lešení (výška + 1,5 m) x délka stěny pod atikou</t>
  </si>
  <si>
    <t>(10,75+1,5)*16,6</t>
  </si>
  <si>
    <t>zaokrouhlení</t>
  </si>
  <si>
    <t>1,65</t>
  </si>
  <si>
    <t>Součet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</si>
  <si>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</si>
  <si>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</si>
  <si>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508311697</t>
  </si>
  <si>
    <t>https://podminky.urs.cz/item/CS_URS_2023_01/941211211</t>
  </si>
  <si>
    <t>205*30 'Přepočtené koeficientem množství</t>
  </si>
  <si>
    <t>941211812</t>
  </si>
  <si>
    <t>Demontáž lešení řadového rámového lehkého pracovního s provozním zatížením tř. 3 do 200 kg/m2 šířky tř. SW06 od 0,6 do 0,9 m, výšky přes 10 do 25 m</t>
  </si>
  <si>
    <t>-576551621</t>
  </si>
  <si>
    <t>https://podminky.urs.cz/item/CS_URS_2023_01/941211812</t>
  </si>
  <si>
    <t>5</t>
  </si>
  <si>
    <t>952902501</t>
  </si>
  <si>
    <t>Čištění budov při provádění oprav a udržovacích prací střešních nebo nadstřešních konstrukcí, střech plochých</t>
  </si>
  <si>
    <t>764695872</t>
  </si>
  <si>
    <t>https://podminky.urs.cz/item/CS_URS_2023_01/952902501</t>
  </si>
  <si>
    <t>SP1+SP2</t>
  </si>
  <si>
    <t>965042141</t>
  </si>
  <si>
    <t>Bourání mazanin betonových nebo z litého asfaltu tl. do 100 mm, plochy přes 4 m2</t>
  </si>
  <si>
    <t>m3</t>
  </si>
  <si>
    <t>936021681</t>
  </si>
  <si>
    <t>https://podminky.urs.cz/item/CS_URS_2023_01/965042141</t>
  </si>
  <si>
    <t>(SP1+SP2)*0,3</t>
  </si>
  <si>
    <t>7</t>
  </si>
  <si>
    <t>965082933</t>
  </si>
  <si>
    <t>Odstranění násypu pod podlahami nebo ochranného násypu na střechách tl. do 200 mm, plochy přes 2 m2</t>
  </si>
  <si>
    <t>-2099112744</t>
  </si>
  <si>
    <t>https://podminky.urs.cz/item/CS_URS_2023_01/965082933</t>
  </si>
  <si>
    <t>(SP1+SP2)*0,11</t>
  </si>
  <si>
    <t>8</t>
  </si>
  <si>
    <t>966080103</t>
  </si>
  <si>
    <t>Bourání kontaktního zateplení včetně povrchové úpravy omítkou nebo nátěrem z polystyrénových desek, tloušťky přes 60 do 120 mm</t>
  </si>
  <si>
    <t>940038185</t>
  </si>
  <si>
    <t>https://podminky.urs.cz/item/CS_URS_2023_01/966080103</t>
  </si>
  <si>
    <t>ostranění tepelné izolace stěny</t>
  </si>
  <si>
    <t>det_A*0,8</t>
  </si>
  <si>
    <t>985311111</t>
  </si>
  <si>
    <t>Reprofilace betonu sanačními maltami na cementové bázi ručně stěn, tloušťky do 10 mm</t>
  </si>
  <si>
    <t>2097855037</t>
  </si>
  <si>
    <t>https://podminky.urs.cz/item/CS_URS_2023_01/985311111</t>
  </si>
  <si>
    <t>oprava omítek podélné stěny a atiky pod úrovní současné střechy</t>
  </si>
  <si>
    <t>(det_A+det_D)*0,8+det_C*0,5</t>
  </si>
  <si>
    <t>997</t>
  </si>
  <si>
    <t>Přesun sutě</t>
  </si>
  <si>
    <t>997013153</t>
  </si>
  <si>
    <t>Vnitrostaveništní doprava suti a vybouraných hmot vodorovně do 50 m svisle s omezením mechanizace pro budovy a haly výšky přes 9 do 12 m</t>
  </si>
  <si>
    <t>t</t>
  </si>
  <si>
    <t>-437899386</t>
  </si>
  <si>
    <t>https://podminky.urs.cz/item/CS_URS_2023_01/997013153</t>
  </si>
  <si>
    <t>11</t>
  </si>
  <si>
    <t>997013312</t>
  </si>
  <si>
    <t>Doprava suti shozem montáž a demontáž shozu výšky přes 10 do 20 m</t>
  </si>
  <si>
    <t>493313960</t>
  </si>
  <si>
    <t>https://podminky.urs.cz/item/CS_URS_2023_01/997013312</t>
  </si>
  <si>
    <t>12</t>
  </si>
  <si>
    <t>997013322</t>
  </si>
  <si>
    <t>Doprava suti shozem montáž a demontáž shozu výšky Příplatek za první a každý další den použití shozu k ceně -3312</t>
  </si>
  <si>
    <t>188365229</t>
  </si>
  <si>
    <t>https://podminky.urs.cz/item/CS_URS_2023_01/997013322</t>
  </si>
  <si>
    <t>10,8*10 'Přepočtené koeficientem množství</t>
  </si>
  <si>
    <t>13</t>
  </si>
  <si>
    <t>997013511</t>
  </si>
  <si>
    <t>Odvoz suti a vybouraných hmot z meziskládky na skládku s naložením a se složením, na vzdálenost do 1 km</t>
  </si>
  <si>
    <t>1173539521</t>
  </si>
  <si>
    <t>https://podminky.urs.cz/item/CS_URS_2023_01/997013511</t>
  </si>
  <si>
    <t>14</t>
  </si>
  <si>
    <t>997013509</t>
  </si>
  <si>
    <t>Odvoz suti a vybouraných hmot na skládku nebo meziskládku se složením, na vzdálenost Příplatek k ceně za každý další i započatý 1 km přes 1 km</t>
  </si>
  <si>
    <t>285611448</t>
  </si>
  <si>
    <t>https://podminky.urs.cz/item/CS_URS_2023_01/997013509</t>
  </si>
  <si>
    <t>P</t>
  </si>
  <si>
    <t>Poznámka k položce:_x000d_
předpoklad odvozu do 10 km</t>
  </si>
  <si>
    <t>89,598*9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</si>
  <si>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</si>
  <si>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</si>
  <si>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-1783547216</t>
  </si>
  <si>
    <t>https://podminky.urs.cz/item/CS_URS_2023_01/997013631</t>
  </si>
  <si>
    <t>998</t>
  </si>
  <si>
    <t>Přesun hmot</t>
  </si>
  <si>
    <t>16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</si>
  <si>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</si>
  <si>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</si>
  <si>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1522775892</t>
  </si>
  <si>
    <t>https://podminky.urs.cz/item/CS_URS_2023_01/998011002</t>
  </si>
  <si>
    <t>PSV</t>
  </si>
  <si>
    <t>Práce a dodávky PSV</t>
  </si>
  <si>
    <t>711</t>
  </si>
  <si>
    <t>Izolace proti vodě, vlhkosti a plynům</t>
  </si>
  <si>
    <t>17</t>
  </si>
  <si>
    <t>711491876</t>
  </si>
  <si>
    <t>Demontáž lišty pro přichycení izolace ukončovací</t>
  </si>
  <si>
    <t>-2036498507</t>
  </si>
  <si>
    <t>https://podminky.urs.cz/item/CS_URS_2023_01/711491876</t>
  </si>
  <si>
    <t>712</t>
  </si>
  <si>
    <t>Povlakové krytiny</t>
  </si>
  <si>
    <t>18</t>
  </si>
  <si>
    <t>712340831</t>
  </si>
  <si>
    <t>Odstranění povlakové krytiny střech plochých do 10° z přitavených pásů NAIP v plné ploše jednovrstvé</t>
  </si>
  <si>
    <t>1958618643</t>
  </si>
  <si>
    <t>https://podminky.urs.cz/item/CS_URS_2023_01/712340831</t>
  </si>
  <si>
    <t>Původní parozábrana – plocha střechy</t>
  </si>
  <si>
    <t>19</t>
  </si>
  <si>
    <t>712340833</t>
  </si>
  <si>
    <t>Odstranění povlakové krytiny střech plochých do 10° z přitavených pásů NAIP v plné ploše třívrstvé</t>
  </si>
  <si>
    <t>1755241991</t>
  </si>
  <si>
    <t>https://podminky.urs.cz/item/CS_URS_2023_01/712340833</t>
  </si>
  <si>
    <t>plocha střechy x2 (AP spodního a vrchního pláště) + další vrstva AP u spádových klínů podél atiky</t>
  </si>
  <si>
    <t>2*SP1+3*SP2</t>
  </si>
  <si>
    <t>20</t>
  </si>
  <si>
    <t>712300845</t>
  </si>
  <si>
    <t>Ostatní práce při odstranění povlakové krytiny střech plochých do 10° doplňků ventilační hlavice</t>
  </si>
  <si>
    <t>kus</t>
  </si>
  <si>
    <t>-398956595</t>
  </si>
  <si>
    <t>https://podminky.urs.cz/item/CS_URS_2023_01/712300845</t>
  </si>
  <si>
    <t>712840863</t>
  </si>
  <si>
    <t>Odstranění povlakové krytiny ze svislých ploch z přitavených pásů na konstrukcích převyšující úroveň střechy NAIP v plné ploše třívrstvá</t>
  </si>
  <si>
    <t>1878621423</t>
  </si>
  <si>
    <t>https://podminky.urs.cz/item/CS_URS_2023_01/712840863</t>
  </si>
  <si>
    <t>(det_A+det_D)*0,15</t>
  </si>
  <si>
    <t>det_B*0,3</t>
  </si>
  <si>
    <t>det_C*(0,15+0,4)</t>
  </si>
  <si>
    <t>22</t>
  </si>
  <si>
    <t>712311101</t>
  </si>
  <si>
    <t>Provedení povlakové krytiny střech plochých do 10° natěradly a tmely za studena nátěrem lakem penetračním nebo asfaltovým</t>
  </si>
  <si>
    <t>-1179351890</t>
  </si>
  <si>
    <t>https://podminky.urs.cz/item/CS_URS_2023_01/712311101</t>
  </si>
  <si>
    <t>23</t>
  </si>
  <si>
    <t>M</t>
  </si>
  <si>
    <t>11163153</t>
  </si>
  <si>
    <t>emulze asfaltová penetrační</t>
  </si>
  <si>
    <t>litr</t>
  </si>
  <si>
    <t>32</t>
  </si>
  <si>
    <t>195354975</t>
  </si>
  <si>
    <t>92,4*0,4 'Přepočtené koeficientem množství</t>
  </si>
  <si>
    <t>24</t>
  </si>
  <si>
    <t>712311115</t>
  </si>
  <si>
    <t>Provedení povlakové krytiny střech plochých do 10° natěradly a tmely za studena nátěrem tmelem asfaltovým</t>
  </si>
  <si>
    <t>-427055951</t>
  </si>
  <si>
    <t>https://podminky.urs.cz/item/CS_URS_2023_01/712311115</t>
  </si>
  <si>
    <t>Poznámka k položce:_x000d_
vyrovnání povrchu stropní desky</t>
  </si>
  <si>
    <t>počítáno 15 % z plochy střech</t>
  </si>
  <si>
    <t>0,15*ST</t>
  </si>
  <si>
    <t>25</t>
  </si>
  <si>
    <t>11163005R</t>
  </si>
  <si>
    <t>tmel hydroizolační z modifikovaného asfaltu natíratelný pro sanaci plochých střech</t>
  </si>
  <si>
    <t>l</t>
  </si>
  <si>
    <t>-1751876240</t>
  </si>
  <si>
    <t>Poznámka k položce:_x000d_
vyrovnávací hmota - sypká směs se speciálním bitumenem, spotřeba 13l /1cm v ploše 1x1 m, předpoklad aplikace v průměru 5 cm</t>
  </si>
  <si>
    <t>13,86*65 'Přepočtené koeficientem množství</t>
  </si>
  <si>
    <t>26</t>
  </si>
  <si>
    <t>712341659</t>
  </si>
  <si>
    <t>Provedení povlakové krytiny střech plochých do 10° pásy přitavením NAIP bodově</t>
  </si>
  <si>
    <t>1093077833</t>
  </si>
  <si>
    <t>https://podminky.urs.cz/item/CS_URS_2023_01/712341659</t>
  </si>
  <si>
    <t xml:space="preserve">parotěsnicí vrstva </t>
  </si>
  <si>
    <t>27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</si>
  <si>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</si>
  <si>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</si>
  <si>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136757605</t>
  </si>
  <si>
    <t>92,4*1,1655 'Přepočtené koeficientem množství</t>
  </si>
  <si>
    <t>28</t>
  </si>
  <si>
    <t>712363604</t>
  </si>
  <si>
    <t>Provedení povlakové krytiny střech plochých do 10° s mechanicky kotvenou izolací včetně položení fólie a horkovzdušného svaření tl. tepelné izolace přes 240 mm budovy výšky do 18 m, kotvené do betonu vnitřní pole</t>
  </si>
  <si>
    <t>2034039408</t>
  </si>
  <si>
    <t>https://podminky.urs.cz/item/CS_URS_2023_01/712363604</t>
  </si>
  <si>
    <t>29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</si>
  <si>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</si>
  <si>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</si>
  <si>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777710909</t>
  </si>
  <si>
    <t>https://podminky.urs.cz/item/CS_URS_2023_01/712363605</t>
  </si>
  <si>
    <t>30</t>
  </si>
  <si>
    <t>712363606</t>
  </si>
  <si>
    <t>Provedení povlakové krytiny střech plochých do 10° s mechanicky kotvenou izolací včetně položení fólie a horkovzdušného svaření tl. tepelné izolace přes 240 mm budovy výšky do 18 m, kotvené do betonu rohové pole</t>
  </si>
  <si>
    <t>1648207914</t>
  </si>
  <si>
    <t>https://podminky.urs.cz/item/CS_URS_2023_01/712363606</t>
  </si>
  <si>
    <t>31</t>
  </si>
  <si>
    <t>28322012</t>
  </si>
  <si>
    <t>fólie hydroizolační střešní mPVC mechanicky kotvená tl 1,5mm šedá</t>
  </si>
  <si>
    <t>2005555601</t>
  </si>
  <si>
    <t>712811111</t>
  </si>
  <si>
    <t>Provedení povlakové krytiny střech samostatným vytažením izolačního povlaku za studena na konstrukce převyšující úroveň střechy, nátěrem suspensí asfaltovou</t>
  </si>
  <si>
    <t>-86164225</t>
  </si>
  <si>
    <t>https://podminky.urs.cz/item/CS_URS_2023_01/712811111</t>
  </si>
  <si>
    <t>(det_A+det_B+det_C+det_D)*0,5</t>
  </si>
  <si>
    <t>33</t>
  </si>
  <si>
    <t>-458323036</t>
  </si>
  <si>
    <t>22,24*0,4 'Přepočtené koeficientem množství</t>
  </si>
  <si>
    <t>34</t>
  </si>
  <si>
    <t>712841559</t>
  </si>
  <si>
    <t>Provedení povlakové krytiny střech samostatným vytažením izolačního povlaku pásy přitavením na konstrukce převyšující úroveň střechy, NAIP</t>
  </si>
  <si>
    <t>2787223</t>
  </si>
  <si>
    <t>https://podminky.urs.cz/item/CS_URS_2023_01/712841559</t>
  </si>
  <si>
    <t>(det_A+det_B+det_C+det_D)*(0,5+0,1)</t>
  </si>
  <si>
    <t>35</t>
  </si>
  <si>
    <t>62853004</t>
  </si>
  <si>
    <t>pás asfaltový natavitelný modifikovaný SBS tl 4,0mm s vložkou ze skleněné tkaniny a spalitelnou PE fólií nebo jemnozrnným minerálním posypem na horním povrchu</t>
  </si>
  <si>
    <t>751792785</t>
  </si>
  <si>
    <t>26,688*1,2 'Přepočtené koeficientem množství</t>
  </si>
  <si>
    <t>36</t>
  </si>
  <si>
    <t>712391171</t>
  </si>
  <si>
    <t>Provedení povlakové krytiny střech plochých do 10° -ostatní práce provedení vrstvy textilní podkladní</t>
  </si>
  <si>
    <t>1609803154</t>
  </si>
  <si>
    <t>https://podminky.urs.cz/item/CS_URS_2023_01/712391171</t>
  </si>
  <si>
    <t>(det_A+det_D)*0,6</t>
  </si>
  <si>
    <t>det_B*1,1</t>
  </si>
  <si>
    <t>det_C*(1,1+0,5)</t>
  </si>
  <si>
    <t>vtok</t>
  </si>
  <si>
    <t>2*1</t>
  </si>
  <si>
    <t>37</t>
  </si>
  <si>
    <t>28343122</t>
  </si>
  <si>
    <t>rohož separační ze skelných vláken 120g/m2 pod hydroizolační fólie</t>
  </si>
  <si>
    <t>-1978885548</t>
  </si>
  <si>
    <t>50,928*1,155 'Přepočtené koeficientem množství</t>
  </si>
  <si>
    <t>38</t>
  </si>
  <si>
    <t>712861705</t>
  </si>
  <si>
    <t>Provedení povlakové krytiny střech samostatným vytažením izolačního povlaku fólií na konstrukce převyšující úroveň střechy, přilepenou se svařovanými spoji</t>
  </si>
  <si>
    <t>-1505940630</t>
  </si>
  <si>
    <t>https://podminky.urs.cz/item/CS_URS_2023_01/712861705</t>
  </si>
  <si>
    <t>(det_A+det_D)*(0,6+,0,2)</t>
  </si>
  <si>
    <t>det_B*(1,1+0,2)</t>
  </si>
  <si>
    <t>det_C*(1,1+0,2+0,5)</t>
  </si>
  <si>
    <t>39</t>
  </si>
  <si>
    <t>-1677891266</t>
  </si>
  <si>
    <t>44,544*1,2 'Přepočtené koeficientem množství</t>
  </si>
  <si>
    <t>40</t>
  </si>
  <si>
    <t>712363351</t>
  </si>
  <si>
    <t>Povlakové krytiny střech plochých do 10° z tvarovaných poplastovaných lišt pro mPVC pásek rš 50 mm</t>
  </si>
  <si>
    <t>1729510263</t>
  </si>
  <si>
    <t>https://podminky.urs.cz/item/CS_URS_2023_01/712363351</t>
  </si>
  <si>
    <t>det_A+det_B+det_C+det_D</t>
  </si>
  <si>
    <t>41</t>
  </si>
  <si>
    <t>712363352</t>
  </si>
  <si>
    <t>Povlakové krytiny střech plochých do 10° z tvarovaných poplastovaných lišt pro mPVC vnitřní koutová lišta rš 100 mm</t>
  </si>
  <si>
    <t>2122513623</t>
  </si>
  <si>
    <t>https://podminky.urs.cz/item/CS_URS_2023_01/712363352</t>
  </si>
  <si>
    <t>42</t>
  </si>
  <si>
    <t>712363353</t>
  </si>
  <si>
    <t>Povlakové krytiny střech plochých do 10° z tvarovaných poplastovaných lišt pro mPVC vnější koutová lišta rš 100 mm</t>
  </si>
  <si>
    <t>-1532337407</t>
  </si>
  <si>
    <t>https://podminky.urs.cz/item/CS_URS_2023_01/712363353</t>
  </si>
  <si>
    <t>43</t>
  </si>
  <si>
    <t>712363354</t>
  </si>
  <si>
    <t>Povlakové krytiny střech plochých do 10° z tvarovaných poplastovaných lišt pro mPVC stěnová lišta vyhnutá rš 71 mm</t>
  </si>
  <si>
    <t>-1730929989</t>
  </si>
  <si>
    <t>https://podminky.urs.cz/item/CS_URS_2023_01/712363354</t>
  </si>
  <si>
    <t>det_A+det_B</t>
  </si>
  <si>
    <t>44</t>
  </si>
  <si>
    <t>998712102</t>
  </si>
  <si>
    <t>Přesun hmot pro povlakové krytiny stanovený z hmotnosti přesunovaného materiálu vodorovná dopravní vzdálenost do 50 m v objektech výšky přes 6 do 12 m</t>
  </si>
  <si>
    <t>-404059128</t>
  </si>
  <si>
    <t>https://podminky.urs.cz/item/CS_URS_2023_01/998712102</t>
  </si>
  <si>
    <t>45</t>
  </si>
  <si>
    <t>998712181</t>
  </si>
  <si>
    <t>Přesun hmot pro povlakové krytiny stanovený z hmotnosti přesunovaného materiálu Příplatek k cenám za přesun prováděný bez použití mechanizace pro jakoukoliv výšku objektu</t>
  </si>
  <si>
    <t>-1416875502</t>
  </si>
  <si>
    <t>https://podminky.urs.cz/item/CS_URS_2023_01/998712181</t>
  </si>
  <si>
    <t>713</t>
  </si>
  <si>
    <t>Izolace tepelné</t>
  </si>
  <si>
    <t>46</t>
  </si>
  <si>
    <t>713130851</t>
  </si>
  <si>
    <t>Odstranění tepelné izolace stěn a příček z rohoží, pásů, dílců, desek, bloků připevněných lepením z polystyrenu, tloušťka izolace do 100 mm</t>
  </si>
  <si>
    <t>-453949384</t>
  </si>
  <si>
    <t>https://podminky.urs.cz/item/CS_URS_2023_01/713130851</t>
  </si>
  <si>
    <t>(det_A+det_D)*0,8</t>
  </si>
  <si>
    <t>47</t>
  </si>
  <si>
    <t>713140862</t>
  </si>
  <si>
    <t>Odstranění tepelné izolace střech plochých z rohoží, pásů, dílců, desek, bloků nadstřešních izolací připevněných lepením z polystyrenu nasáklého vodou, tloušťka izolace do 100 mm</t>
  </si>
  <si>
    <t>346998089</t>
  </si>
  <si>
    <t>https://podminky.urs.cz/item/CS_URS_2023_01/713140862</t>
  </si>
  <si>
    <t>EPS tl. 50 mm</t>
  </si>
  <si>
    <t>48</t>
  </si>
  <si>
    <t>713141812</t>
  </si>
  <si>
    <t>Odstranění tepelné izolace střech plochých z rohoží, pásů, dílců, desek, bloků mezi roštem volně položených z vláknitých materiálů nasáklých vodou, tloušťka izolace do 100 mm</t>
  </si>
  <si>
    <t>-1964200442</t>
  </si>
  <si>
    <t>https://podminky.urs.cz/item/CS_URS_2023_01/713141812</t>
  </si>
  <si>
    <t>Poznámka k položce:_x000d_
spádové klíny podél atiky</t>
  </si>
  <si>
    <t>MW tl. 90 mm</t>
  </si>
  <si>
    <t>49</t>
  </si>
  <si>
    <t>713141813</t>
  </si>
  <si>
    <t>Odstranění tepelné izolace střech plochých z rohoží, pásů, dílců, desek, bloků mezi roštem volně položených z vláknitých materiálů suchých, tloušťka izolace přes 100 mm</t>
  </si>
  <si>
    <t>-1005189695</t>
  </si>
  <si>
    <t>https://podminky.urs.cz/item/CS_URS_2023_01/713141813</t>
  </si>
  <si>
    <t>MW tl. 120 mm</t>
  </si>
  <si>
    <t>50</t>
  </si>
  <si>
    <t>713141416</t>
  </si>
  <si>
    <t>Montáž tepelné izolace střech plochých mechanické přikotvení spádových klínů teleskopickými hmoždinkami včetně dodávky teleskopických hmoždinek, bez položení tepelné izolace pro jednospádové klíny v ploše, tl. izolace přes 340 do 460 mm</t>
  </si>
  <si>
    <t>94382507</t>
  </si>
  <si>
    <t>https://podminky.urs.cz/item/CS_URS_2023_01/713141416</t>
  </si>
  <si>
    <t>51</t>
  </si>
  <si>
    <t>28376141</t>
  </si>
  <si>
    <t>klín izolační EPS 100 spád do 5%</t>
  </si>
  <si>
    <t>1956970510</t>
  </si>
  <si>
    <t>52</t>
  </si>
  <si>
    <t>713141135</t>
  </si>
  <si>
    <t>Montáž tepelné izolace střech plochých rohožemi, pásy, deskami, dílci, bloky (izolační materiál ve specifikaci) přilepenými za studena bodově, jednovrstvá</t>
  </si>
  <si>
    <t>1508431135</t>
  </si>
  <si>
    <t>https://podminky.urs.cz/item/CS_URS_2023_01/713141135</t>
  </si>
  <si>
    <t>53</t>
  </si>
  <si>
    <t>63151498</t>
  </si>
  <si>
    <t>deska tepelně izolační minerální plochých střech vrchní vrstva 70kPa λ=0,038-0,039 tl 60mm</t>
  </si>
  <si>
    <t>-924590450</t>
  </si>
  <si>
    <t>odečet vtoků</t>
  </si>
  <si>
    <t>-2</t>
  </si>
  <si>
    <t>90,4*1,05 'Přepočtené koeficientem množství</t>
  </si>
  <si>
    <t>54</t>
  </si>
  <si>
    <t>28372323</t>
  </si>
  <si>
    <t>deska EPS 100 pro konstrukce s běžným zatížením λ=0,037 tl 240mm</t>
  </si>
  <si>
    <t>491172691</t>
  </si>
  <si>
    <t>2*1,05 'Přepočtené koeficientem množství</t>
  </si>
  <si>
    <t>55</t>
  </si>
  <si>
    <t>713141263</t>
  </si>
  <si>
    <t>Montáž tepelné izolace střech plochých mechanické přikotvení šrouby včetně dodávky šroubů, bez položení tepelné izolace tl. izolace přes 240 mm do betonu</t>
  </si>
  <si>
    <t>-126442726</t>
  </si>
  <si>
    <t>https://podminky.urs.cz/item/CS_URS_2023_01/713141263</t>
  </si>
  <si>
    <t>56</t>
  </si>
  <si>
    <t>713141396</t>
  </si>
  <si>
    <t>Montáž tepelné izolace střech plochých na konstrukce stěn převyšující úroveň střechy např. atiky, prostupy střešní krytinou do výšky 1 000 mm přilepenými za studena nízkoexpanzní (PUR) pěnou</t>
  </si>
  <si>
    <t>1984419225</t>
  </si>
  <si>
    <t>https://podminky.urs.cz/item/CS_URS_2023_01/713141396</t>
  </si>
  <si>
    <t>57</t>
  </si>
  <si>
    <t>28372309</t>
  </si>
  <si>
    <t>deska EPS 100 pro konstrukce s běžným zatížením λ=0,037 tl 100mm</t>
  </si>
  <si>
    <t>-2072556186</t>
  </si>
  <si>
    <t>52,248*1,05 'Přepočtené koeficientem množství</t>
  </si>
  <si>
    <t>58</t>
  </si>
  <si>
    <t>998713102</t>
  </si>
  <si>
    <t>Přesun hmot pro izolace tepelné stanovený z hmotnosti přesunovaného materiálu vodorovná dopravní vzdálenost do 50 m v objektech výšky přes 6 m do 12 m</t>
  </si>
  <si>
    <t>1633012108</t>
  </si>
  <si>
    <t>https://podminky.urs.cz/item/CS_URS_2023_01/998713102</t>
  </si>
  <si>
    <t>59</t>
  </si>
  <si>
    <t>998713181</t>
  </si>
  <si>
    <t>Přesun hmot pro izolace tepelné stanovený z hmotnosti přesunovaného materiálu Příplatek k cenám za přesun prováděný bez použití mechanizace pro jakoukoliv výšku objektu</t>
  </si>
  <si>
    <t>832229571</t>
  </si>
  <si>
    <t>https://podminky.urs.cz/item/CS_URS_2023_01/998713181</t>
  </si>
  <si>
    <t>721</t>
  </si>
  <si>
    <t>Zdravotechnika - vnitřní kanalizace</t>
  </si>
  <si>
    <t>60</t>
  </si>
  <si>
    <t>721210822</t>
  </si>
  <si>
    <t>Demontáž kanalizačního příslušenství střešních vtoků DN 100</t>
  </si>
  <si>
    <t>-1759102179</t>
  </si>
  <si>
    <t>https://podminky.urs.cz/item/CS_URS_2023_01/721210822</t>
  </si>
  <si>
    <t>61</t>
  </si>
  <si>
    <t>721233121</t>
  </si>
  <si>
    <t>Střešní vtoky (vpusti) polypropylenové (PP) pro ploché střechy s odtokem vodorovným DN 75/110</t>
  </si>
  <si>
    <t>1189007980</t>
  </si>
  <si>
    <t>https://podminky.urs.cz/item/CS_URS_2023_01/721233121</t>
  </si>
  <si>
    <t>62</t>
  </si>
  <si>
    <t>721211913</t>
  </si>
  <si>
    <t>Podlahové vpusti montáž podlahových vpustí ostatních typů DN 110</t>
  </si>
  <si>
    <t>-744021662</t>
  </si>
  <si>
    <t>https://podminky.urs.cz/item/CS_URS_2023_01/721211913</t>
  </si>
  <si>
    <t>63</t>
  </si>
  <si>
    <t>62851032</t>
  </si>
  <si>
    <t>prostup parozábranou s integrovanou manžetou z modifikovaného asfaltového pásu DN 100</t>
  </si>
  <si>
    <t>-462903123</t>
  </si>
  <si>
    <t>64</t>
  </si>
  <si>
    <t>721174055</t>
  </si>
  <si>
    <t>Potrubí z trub polypropylenových dešťové DN 110</t>
  </si>
  <si>
    <t>-2132986376</t>
  </si>
  <si>
    <t>https://podminky.urs.cz/item/CS_URS_2023_01/721174055</t>
  </si>
  <si>
    <t>Poznámka k položce:_x000d_
odvodnění střešních vtoků</t>
  </si>
  <si>
    <t>65</t>
  </si>
  <si>
    <t>721279153</t>
  </si>
  <si>
    <t>Ventilační hlavice montáž ventilační hlavice z polypropylenu (PP) ostatních typů DN 110</t>
  </si>
  <si>
    <t>-1850632641</t>
  </si>
  <si>
    <t>https://podminky.urs.cz/item/CS_URS_2023_01/721279153</t>
  </si>
  <si>
    <t>66</t>
  </si>
  <si>
    <t>28342058</t>
  </si>
  <si>
    <t>odvětrání kanalizace ploché střechy s integrovanou manžetou z PVC DN 100</t>
  </si>
  <si>
    <t>-1634074364</t>
  </si>
  <si>
    <t>67</t>
  </si>
  <si>
    <t>998721102</t>
  </si>
  <si>
    <t>Přesun hmot pro vnitřní kanalizace stanovený z hmotnosti přesunovaného materiálu vodorovná dopravní vzdálenost do 50 m v objektech výšky přes 6 do 12 m</t>
  </si>
  <si>
    <t>-223654432</t>
  </si>
  <si>
    <t>https://podminky.urs.cz/item/CS_URS_2023_01/998721102</t>
  </si>
  <si>
    <t>68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</si>
  <si>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</si>
  <si>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</si>
  <si>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-1794390067</t>
  </si>
  <si>
    <t>https://podminky.urs.cz/item/CS_URS_2023_01/998721181</t>
  </si>
  <si>
    <t>762</t>
  </si>
  <si>
    <t>Konstrukce tesařské</t>
  </si>
  <si>
    <t>69</t>
  </si>
  <si>
    <t>762331811</t>
  </si>
  <si>
    <t>Demontáž vázaných konstrukcí krovů sklonu do 60° z hranolů, hranolků, fošen, průřezové plochy do 120 cm2</t>
  </si>
  <si>
    <t>220076047</t>
  </si>
  <si>
    <t>https://podminky.urs.cz/item/CS_URS_2023_01/762331811</t>
  </si>
  <si>
    <t>střešní latě 60/60 mm á 417 mm</t>
  </si>
  <si>
    <t>16,6*16</t>
  </si>
  <si>
    <t xml:space="preserve">krokve 50/140 mm á 1,5 m </t>
  </si>
  <si>
    <t>5,8*11</t>
  </si>
  <si>
    <t xml:space="preserve">podéné trámy </t>
  </si>
  <si>
    <t>2*16,6</t>
  </si>
  <si>
    <t>70</t>
  </si>
  <si>
    <t>762341832</t>
  </si>
  <si>
    <t>Demontáž bednění a laťování bednění střech rovných, obloukových, sklonu do 60° se všemi nadstřešními konstrukcemi z desek tvrdých (cementotřískových, dřevoštěpkových apod.)</t>
  </si>
  <si>
    <t>881539493</t>
  </si>
  <si>
    <t>https://podminky.urs.cz/item/CS_URS_2023_01/762341832</t>
  </si>
  <si>
    <t>71</t>
  </si>
  <si>
    <t>762431013</t>
  </si>
  <si>
    <t>Obložení stěn z dřevoštěpkových desek OSB přibíjených na sraz, tloušťky desky 15 mm</t>
  </si>
  <si>
    <t>205644633</t>
  </si>
  <si>
    <t>https://podminky.urs.cz/item/CS_URS_2023_01/762431013</t>
  </si>
  <si>
    <t>Poznámka k položce:_x000d_
Ochranné opláštění plastik ve dvoře</t>
  </si>
  <si>
    <t>4*1*2+2*(1,5+0,6)*0,5</t>
  </si>
  <si>
    <t>72</t>
  </si>
  <si>
    <t>762431815</t>
  </si>
  <si>
    <t>Demontáž obložení stěn z dřevoštěpkových desek šroubovaných na sraz, tloušťka desky do 15 mm</t>
  </si>
  <si>
    <t>1671536680</t>
  </si>
  <si>
    <t>https://podminky.urs.cz/item/CS_URS_2023_01/762431815</t>
  </si>
  <si>
    <t>73</t>
  </si>
  <si>
    <t>762439001</t>
  </si>
  <si>
    <t>Obložení stěn montáž roštu podkladového</t>
  </si>
  <si>
    <t>617762729</t>
  </si>
  <si>
    <t>https://podminky.urs.cz/item/CS_URS_2023_01/762439001</t>
  </si>
  <si>
    <t>4*2+2*4+4*0,5+2*2,1</t>
  </si>
  <si>
    <t>74</t>
  </si>
  <si>
    <t>60514103</t>
  </si>
  <si>
    <t>řezivo jehličnaté lať 30x50mm</t>
  </si>
  <si>
    <t>-911123241</t>
  </si>
  <si>
    <t>22,2*0,0015 'Přepočtené koeficientem množství</t>
  </si>
  <si>
    <t>75</t>
  </si>
  <si>
    <t>998762102</t>
  </si>
  <si>
    <t>Přesun hmot pro konstrukce tesařské stanovený z hmotnosti přesunovaného materiálu vodorovná dopravní vzdálenost do 50 m v objektech výšky přes 6 do 12 m</t>
  </si>
  <si>
    <t>1535600441</t>
  </si>
  <si>
    <t>https://podminky.urs.cz/item/CS_URS_2023_01/998762102</t>
  </si>
  <si>
    <t>76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</si>
  <si>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</si>
  <si>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</si>
  <si>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559867047</t>
  </si>
  <si>
    <t>https://podminky.urs.cz/item/CS_URS_2023_01/998762181</t>
  </si>
  <si>
    <t>764</t>
  </si>
  <si>
    <t>Konstrukce klempířské</t>
  </si>
  <si>
    <t>77</t>
  </si>
  <si>
    <t>764001114</t>
  </si>
  <si>
    <t>Montáž podkladního plechu rozvinuté šířky do 400 mm</t>
  </si>
  <si>
    <t>-1190082972</t>
  </si>
  <si>
    <t>https://podminky.urs.cz/item/CS_URS_2023_01/764001114</t>
  </si>
  <si>
    <t>78</t>
  </si>
  <si>
    <t>55344481</t>
  </si>
  <si>
    <t>plech podkladní Pz tl 0,55mm rš 300mm</t>
  </si>
  <si>
    <t>366704039</t>
  </si>
  <si>
    <t>16,6*1,02 'Přepočtené koeficientem množství</t>
  </si>
  <si>
    <t>79</t>
  </si>
  <si>
    <t>764002841</t>
  </si>
  <si>
    <t>Demontáž klempířských konstrukcí oplechování horních ploch zdí a nadezdívek do suti</t>
  </si>
  <si>
    <t>217849255</t>
  </si>
  <si>
    <t>https://podminky.urs.cz/item/CS_URS_2023_01/764002841</t>
  </si>
  <si>
    <t>80</t>
  </si>
  <si>
    <t>764214604R</t>
  </si>
  <si>
    <t>Oplechování horních ploch zdí a nadezdívek (atik) z pozinkovaného plechu s povrchovou úpravou mechanicky kotvené rš 280 mm</t>
  </si>
  <si>
    <t>-1440523635</t>
  </si>
  <si>
    <t>16,6*1,05 'Přepočtené koeficientem množství</t>
  </si>
  <si>
    <t>81</t>
  </si>
  <si>
    <t>764214603R</t>
  </si>
  <si>
    <t>Krycí stěnová lišta z Pz s povrchovou úpravou rš 150 mm</t>
  </si>
  <si>
    <t>1891275306</t>
  </si>
  <si>
    <t>https://podminky.urs.cz/item/CS_URS_2023_01/764214603R</t>
  </si>
  <si>
    <t>18,08*1,05 'Přepočtené koeficientem množství</t>
  </si>
  <si>
    <t>82</t>
  </si>
  <si>
    <t>764218606</t>
  </si>
  <si>
    <t>Oplechování říms a ozdobných prvků z pozinkovaného plechu s povrchovou úpravou rovných, bez rohů mechanicky kotvené rš 500 mm</t>
  </si>
  <si>
    <t>1160346579</t>
  </si>
  <si>
    <t>https://podminky.urs.cz/item/CS_URS_2023_01/764218606</t>
  </si>
  <si>
    <t>Poznámka k položce:_x000d_
Oplechování prostupu dešťového potrubí fasádou</t>
  </si>
  <si>
    <t>2*0,5</t>
  </si>
  <si>
    <t>83</t>
  </si>
  <si>
    <t>764511662</t>
  </si>
  <si>
    <t>Žlab podokapní z pozinkovaného plechu s povrchovou úpravou včetně háků a čel kotlík hranatý, rš žlabu/průměr svodu 330/100 mm</t>
  </si>
  <si>
    <t>-743801623</t>
  </si>
  <si>
    <t>https://podminky.urs.cz/item/CS_URS_2023_01/764511662</t>
  </si>
  <si>
    <t>764518622</t>
  </si>
  <si>
    <t>Svod z pozinkovaného plechu s upraveným povrchem včetně objímek, kolen a odskoků kruhový, průměru 100 mm</t>
  </si>
  <si>
    <t>-941348703</t>
  </si>
  <si>
    <t>https://podminky.urs.cz/item/CS_URS_2023_01/764518622</t>
  </si>
  <si>
    <t>prodloužení dešťového svodu z vyšší střechy</t>
  </si>
  <si>
    <t>85</t>
  </si>
  <si>
    <t>998764102</t>
  </si>
  <si>
    <t>Přesun hmot pro konstrukce klempířské stanovený z hmotnosti přesunovaného materiálu vodorovná dopravní vzdálenost do 50 m v objektech výšky přes 6 do 12 m</t>
  </si>
  <si>
    <t>462852615</t>
  </si>
  <si>
    <t>https://podminky.urs.cz/item/CS_URS_2023_01/998764102</t>
  </si>
  <si>
    <t>86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</si>
  <si>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</si>
  <si>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</si>
  <si>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-635813654</t>
  </si>
  <si>
    <t>https://podminky.urs.cz/item/CS_URS_2023_01/998764181</t>
  </si>
  <si>
    <t>767</t>
  </si>
  <si>
    <t>Konstrukce zámečnické</t>
  </si>
  <si>
    <t>87</t>
  </si>
  <si>
    <t>767881111</t>
  </si>
  <si>
    <t>Montáž záchytného systému proti pádu bodů samostatných nebo v systému s poddajným kotvícím vedením do železobetonu expanzní kotvou, samořeznými vruty, sevřením</t>
  </si>
  <si>
    <t>1957198306</t>
  </si>
  <si>
    <t>https://podminky.urs.cz/item/CS_URS_2023_01/767881111</t>
  </si>
  <si>
    <t>88</t>
  </si>
  <si>
    <t>70921321</t>
  </si>
  <si>
    <t>kotvicí bod pro betonové konstrukce do předvrtaného otvoru pomocí hmoždinky nebo chemické kotvy dl 600mm</t>
  </si>
  <si>
    <t>-1341125958</t>
  </si>
  <si>
    <t>89</t>
  </si>
  <si>
    <t>767881161</t>
  </si>
  <si>
    <t>Montáž záchytného systému proti pádu nástavců určených k upevnění na sloupky nebo body v systému poddajného kotvícího vedení montáž lana uchycení lana k nástavcům</t>
  </si>
  <si>
    <t>623250421</t>
  </si>
  <si>
    <t>https://podminky.urs.cz/item/CS_URS_2023_01/767881161</t>
  </si>
  <si>
    <t>90</t>
  </si>
  <si>
    <t>70921437</t>
  </si>
  <si>
    <t>mobilní zábrana určená k vymezení nebezpečných zón na střeše (sloupek)</t>
  </si>
  <si>
    <t>-1944914442</t>
  </si>
  <si>
    <t>91</t>
  </si>
  <si>
    <t>998767102</t>
  </si>
  <si>
    <t>Přesun hmot pro zámečnické konstrukce stanovený z hmotnosti přesunovaného materiálu vodorovná dopravní vzdálenost do 50 m v objektech výšky přes 6 do 12 m</t>
  </si>
  <si>
    <t>-1961129927</t>
  </si>
  <si>
    <t>https://podminky.urs.cz/item/CS_URS_2023_01/998767102</t>
  </si>
  <si>
    <t>92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</si>
  <si>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</si>
  <si>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</si>
  <si>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714564459</t>
  </si>
  <si>
    <t>https://podminky.urs.cz/item/CS_URS_2023_01/998767181</t>
  </si>
  <si>
    <t>VRN</t>
  </si>
  <si>
    <t>Vedlejší rozpočtové náklady</t>
  </si>
  <si>
    <t>VRN2</t>
  </si>
  <si>
    <t>Příprava staveniště</t>
  </si>
  <si>
    <t>93</t>
  </si>
  <si>
    <t>020001000</t>
  </si>
  <si>
    <t>soubor</t>
  </si>
  <si>
    <t>1024</t>
  </si>
  <si>
    <t>-746168832</t>
  </si>
  <si>
    <t>https://podminky.urs.cz/item/CS_URS_2023_01/020001000</t>
  </si>
  <si>
    <t>VRN3</t>
  </si>
  <si>
    <t>Zařízení staveniště</t>
  </si>
  <si>
    <t>94</t>
  </si>
  <si>
    <t>030001000</t>
  </si>
  <si>
    <t>799790448</t>
  </si>
  <si>
    <t>https://podminky.urs.cz/item/CS_URS_2023_01/030001000</t>
  </si>
  <si>
    <t xml:space="preserve">Poznámka k položce:_x000d_
Veškeré náklady spojené s vybudováním, provozem a odstraněním zařízení staveniště._x000d_
</t>
  </si>
  <si>
    <t>VRN6</t>
  </si>
  <si>
    <t>Územní vlivy</t>
  </si>
  <si>
    <t>95</t>
  </si>
  <si>
    <t>060001000</t>
  </si>
  <si>
    <t>-1941345399</t>
  </si>
  <si>
    <t>https://podminky.urs.cz/item/CS_URS_2023_01/060001000</t>
  </si>
  <si>
    <t>96</t>
  </si>
  <si>
    <t>065002000</t>
  </si>
  <si>
    <t>Mimostaveništní doprava materiálů</t>
  </si>
  <si>
    <t>-1214764108</t>
  </si>
  <si>
    <t>https://podminky.urs.cz/item/CS_URS_2023_01/065002000</t>
  </si>
  <si>
    <t>VRN7</t>
  </si>
  <si>
    <t>Provozní vlivy</t>
  </si>
  <si>
    <t>97</t>
  </si>
  <si>
    <t>070001000</t>
  </si>
  <si>
    <t>1388566302</t>
  </si>
  <si>
    <t>https://podminky.urs.cz/item/CS_URS_2023_01/070001000</t>
  </si>
  <si>
    <t xml:space="preserve">Poznámka k položce:_x000d_
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práce._x000d_
</t>
  </si>
  <si>
    <t>VRN9</t>
  </si>
  <si>
    <t>Ostatní náklady</t>
  </si>
  <si>
    <t>98</t>
  </si>
  <si>
    <t>094002000</t>
  </si>
  <si>
    <t>Ostatní náklady související s výstavbou</t>
  </si>
  <si>
    <t>-1626426253</t>
  </si>
  <si>
    <t>https://podminky.urs.cz/item/CS_URS_2023_01/094002000</t>
  </si>
  <si>
    <t>SEZNAM FIGUR</t>
  </si>
  <si>
    <t>Výměra</t>
  </si>
  <si>
    <t>16,6-9,8</t>
  </si>
  <si>
    <t>Použití figury:</t>
  </si>
  <si>
    <t>Povlakové krytiny střech do 10° z tvarovaných poplastovaných lišt pásek rš 50 mm</t>
  </si>
  <si>
    <t>Povlakové krytiny střech do 10° z tvarovaných poplastovaných lišt délky 2 m koutová lišta vnitřní rš 100 mm</t>
  </si>
  <si>
    <t>Povlakové krytiny střech do 10° z tvarovaných poplastovaných lišt délky 2 m stěnová lišta vyhnutá rš 70 mm</t>
  </si>
  <si>
    <t>Provedení povlakové krytiny střech do 10° podkladní textilní vrstvy</t>
  </si>
  <si>
    <t>Provedení povlakové krytiny vytažením na konstrukce za studena suspenzí asfaltovou</t>
  </si>
  <si>
    <t>Odstranění povlakové krytiny ze svislých ploch z pásů NAIP přitavených v plné ploše třívrstvé</t>
  </si>
  <si>
    <t>Provedení povlakové krytiny vytažením na konstrukce pásy přitavením NAIP</t>
  </si>
  <si>
    <t>Odstranění tepelné izolace stěn lepené z polystyrenu tl do 100 mm</t>
  </si>
  <si>
    <t>Montáž izolace tepelné stěn v do 1000 mm na atiky a prostupy střechou lepené nízkoexpanzní (PUR) pěnou</t>
  </si>
  <si>
    <t>Oplechování horních ploch a atik bez rohů z Pz s povrch úpravou mechanicky kotvené rš 250 mm</t>
  </si>
  <si>
    <t>Bourání kontaktního zateplení z polystyrenových desek tl přes 60 do 120 mm</t>
  </si>
  <si>
    <t>Reprofilace stěn cementovou sanační maltou tl do 10 mm</t>
  </si>
  <si>
    <t>2*5,64</t>
  </si>
  <si>
    <t>Demontáž ukončovací lišty pro přichycení izolace</t>
  </si>
  <si>
    <t>Provedení povlakové krytiny vytažením na konstrukce fólií lepenou se svařovanými spoji</t>
  </si>
  <si>
    <t>Povlakové krytiny střech do 10° z tvarovaných poplastovaných lišt délky 2 m koutová lišta vnější rš 100 mm</t>
  </si>
  <si>
    <t>Montáž podkladního plechu rš do 400 mm</t>
  </si>
  <si>
    <t>Demontáž oplechování horních ploch zdí a nadezdívek do suti</t>
  </si>
  <si>
    <t>Oplechování horních ploch a atik bez rohů z Pz s povrch úpravou mechanicky kotvené rš 330 mm</t>
  </si>
  <si>
    <t>Odstranění povlakové krytiny střech do 10° z pásů NAIP přitavených v plné ploše jednovrstvé</t>
  </si>
  <si>
    <t>Odstranění povlakové krytiny střech do 10° z pásů NAIP přitavených v plné ploše třívrstvé</t>
  </si>
  <si>
    <t>Odstranění tepelné izolace střech nadstřešní lepené z polystyrenu nasáklého vodou tl do 100 mm</t>
  </si>
  <si>
    <t>Odstranění tepelné izolace střech volně kladené mezi rošt z vláknitých materiálů suchých tl přes 100 mm</t>
  </si>
  <si>
    <t>Demontáž bednění střech z desek tvrdých</t>
  </si>
  <si>
    <t>Čištění střešních nebo nadstřešních konstrukcí plochých střech budov</t>
  </si>
  <si>
    <t>Bourání podkladů pod dlažby nebo mazanin betonových nebo z litého asfaltu tl do 100 mm pl přes 4 m2</t>
  </si>
  <si>
    <t>Odstranění násypů pod podlahami tl do 200 mm pl přes 2 m2</t>
  </si>
  <si>
    <t>Odstranění tepelné izolace střech volně kladené mezi rošt z vláknitých materiálů nasáklých vodou tl do 100 mm</t>
  </si>
  <si>
    <t>Provedení povlakové krytiny střech do 10° za studena lakem penetračním nebo asfaltovým</t>
  </si>
  <si>
    <t>Provedení povlakové krytiny střech do 10° za studena tmelem asfaltovým</t>
  </si>
  <si>
    <t>Provedení povlakové krytiny střech do 10° pásy NAIP přitavením bodově</t>
  </si>
  <si>
    <t>Montáž izolace tepelné střech plochých lepené za studena bodově 1 vrstva rohoží, pásů, dílců, desek</t>
  </si>
  <si>
    <t>Přikotvení tepelné izolace šrouby do betonu pro izolaci tl přes 240 mm</t>
  </si>
  <si>
    <t>Přikotvení tepelné izolace teleskopickými hmoždinkami do betonu jednospádových klínů pro tl izolace přes 340 do 460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</si>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</sst>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9995001" TargetMode="External" /><Relationship Id="rId2" Type="http://schemas.openxmlformats.org/officeDocument/2006/relationships/hyperlink" Target="https://podminky.urs.cz/item/CS_URS_2023_01/941211112" TargetMode="External" /><Relationship Id="rId3" Type="http://schemas.openxmlformats.org/officeDocument/2006/relationships/hyperlink" Target="https://podminky.urs.cz/item/CS_URS_2023_01/941211211" TargetMode="External" /><Relationship Id="rId4" Type="http://schemas.openxmlformats.org/officeDocument/2006/relationships/hyperlink" Target="https://podminky.urs.cz/item/CS_URS_2023_01/941211812" TargetMode="External" /><Relationship Id="rId5" Type="http://schemas.openxmlformats.org/officeDocument/2006/relationships/hyperlink" Target="https://podminky.urs.cz/item/CS_URS_2023_01/952902501" TargetMode="External" /><Relationship Id="rId6" Type="http://schemas.openxmlformats.org/officeDocument/2006/relationships/hyperlink" Target="https://podminky.urs.cz/item/CS_URS_2023_01/965042141" TargetMode="External" /><Relationship Id="rId7" Type="http://schemas.openxmlformats.org/officeDocument/2006/relationships/hyperlink" Target="https://podminky.urs.cz/item/CS_URS_2023_01/965082933" TargetMode="External" /><Relationship Id="rId8" Type="http://schemas.openxmlformats.org/officeDocument/2006/relationships/hyperlink" Target="https://podminky.urs.cz/item/CS_URS_2023_01/966080103" TargetMode="External" /><Relationship Id="rId9" Type="http://schemas.openxmlformats.org/officeDocument/2006/relationships/hyperlink" Target="https://podminky.urs.cz/item/CS_URS_2023_01/985311111" TargetMode="External" /><Relationship Id="rId10" Type="http://schemas.openxmlformats.org/officeDocument/2006/relationships/hyperlink" Target="https://podminky.urs.cz/item/CS_URS_2023_01/997013153" TargetMode="External" /><Relationship Id="rId11" Type="http://schemas.openxmlformats.org/officeDocument/2006/relationships/hyperlink" Target="https://podminky.urs.cz/item/CS_URS_2023_01/997013312" TargetMode="External" /><Relationship Id="rId12" Type="http://schemas.openxmlformats.org/officeDocument/2006/relationships/hyperlink" Target="https://podminky.urs.cz/item/CS_URS_2023_01/997013322" TargetMode="External" /><Relationship Id="rId13" Type="http://schemas.openxmlformats.org/officeDocument/2006/relationships/hyperlink" Target="https://podminky.urs.cz/item/CS_URS_2023_01/997013511" TargetMode="External" /><Relationship Id="rId14" Type="http://schemas.openxmlformats.org/officeDocument/2006/relationships/hyperlink" Target="https://podminky.urs.cz/item/CS_URS_2023_01/997013509" TargetMode="External" /><Relationship Id="rId15" Type="http://schemas.openxmlformats.org/officeDocument/2006/relationships/hyperlink" Target="https://podminky.urs.cz/item/CS_URS_2023_01/997013631" TargetMode="External" /><Relationship Id="rId16" Type="http://schemas.openxmlformats.org/officeDocument/2006/relationships/hyperlink" Target="https://podminky.urs.cz/item/CS_URS_2023_01/998011002" TargetMode="External" /><Relationship Id="rId17" Type="http://schemas.openxmlformats.org/officeDocument/2006/relationships/hyperlink" Target="https://podminky.urs.cz/item/CS_URS_2023_01/711491876" TargetMode="External" /><Relationship Id="rId18" Type="http://schemas.openxmlformats.org/officeDocument/2006/relationships/hyperlink" Target="https://podminky.urs.cz/item/CS_URS_2023_01/712340831" TargetMode="External" /><Relationship Id="rId19" Type="http://schemas.openxmlformats.org/officeDocument/2006/relationships/hyperlink" Target="https://podminky.urs.cz/item/CS_URS_2023_01/712340833" TargetMode="External" /><Relationship Id="rId20" Type="http://schemas.openxmlformats.org/officeDocument/2006/relationships/hyperlink" Target="https://podminky.urs.cz/item/CS_URS_2023_01/712300845" TargetMode="External" /><Relationship Id="rId21" Type="http://schemas.openxmlformats.org/officeDocument/2006/relationships/hyperlink" Target="https://podminky.urs.cz/item/CS_URS_2023_01/712840863" TargetMode="External" /><Relationship Id="rId22" Type="http://schemas.openxmlformats.org/officeDocument/2006/relationships/hyperlink" Target="https://podminky.urs.cz/item/CS_URS_2023_01/712311101" TargetMode="External" /><Relationship Id="rId23" Type="http://schemas.openxmlformats.org/officeDocument/2006/relationships/hyperlink" Target="https://podminky.urs.cz/item/CS_URS_2023_01/712311115" TargetMode="External" /><Relationship Id="rId24" Type="http://schemas.openxmlformats.org/officeDocument/2006/relationships/hyperlink" Target="https://podminky.urs.cz/item/CS_URS_2023_01/712341659" TargetMode="External" /><Relationship Id="rId25" Type="http://schemas.openxmlformats.org/officeDocument/2006/relationships/hyperlink" Target="https://podminky.urs.cz/item/CS_URS_2023_01/712363604" TargetMode="External" /><Relationship Id="rId26" Type="http://schemas.openxmlformats.org/officeDocument/2006/relationships/hyperlink" Target="https://podminky.urs.cz/item/CS_URS_2023_01/712363605" TargetMode="External" /><Relationship Id="rId27" Type="http://schemas.openxmlformats.org/officeDocument/2006/relationships/hyperlink" Target="https://podminky.urs.cz/item/CS_URS_2023_01/712363606" TargetMode="External" /><Relationship Id="rId28" Type="http://schemas.openxmlformats.org/officeDocument/2006/relationships/hyperlink" Target="https://podminky.urs.cz/item/CS_URS_2023_01/712811111" TargetMode="External" /><Relationship Id="rId29" Type="http://schemas.openxmlformats.org/officeDocument/2006/relationships/hyperlink" Target="https://podminky.urs.cz/item/CS_URS_2023_01/712841559" TargetMode="External" /><Relationship Id="rId30" Type="http://schemas.openxmlformats.org/officeDocument/2006/relationships/hyperlink" Target="https://podminky.urs.cz/item/CS_URS_2023_01/712391171" TargetMode="External" /><Relationship Id="rId31" Type="http://schemas.openxmlformats.org/officeDocument/2006/relationships/hyperlink" Target="https://podminky.urs.cz/item/CS_URS_2023_01/712861705" TargetMode="External" /><Relationship Id="rId32" Type="http://schemas.openxmlformats.org/officeDocument/2006/relationships/hyperlink" Target="https://podminky.urs.cz/item/CS_URS_2023_01/712363351" TargetMode="External" /><Relationship Id="rId33" Type="http://schemas.openxmlformats.org/officeDocument/2006/relationships/hyperlink" Target="https://podminky.urs.cz/item/CS_URS_2023_01/712363352" TargetMode="External" /><Relationship Id="rId34" Type="http://schemas.openxmlformats.org/officeDocument/2006/relationships/hyperlink" Target="https://podminky.urs.cz/item/CS_URS_2023_01/712363353" TargetMode="External" /><Relationship Id="rId35" Type="http://schemas.openxmlformats.org/officeDocument/2006/relationships/hyperlink" Target="https://podminky.urs.cz/item/CS_URS_2023_01/712363354" TargetMode="External" /><Relationship Id="rId36" Type="http://schemas.openxmlformats.org/officeDocument/2006/relationships/hyperlink" Target="https://podminky.urs.cz/item/CS_URS_2023_01/998712102" TargetMode="External" /><Relationship Id="rId37" Type="http://schemas.openxmlformats.org/officeDocument/2006/relationships/hyperlink" Target="https://podminky.urs.cz/item/CS_URS_2023_01/998712181" TargetMode="External" /><Relationship Id="rId38" Type="http://schemas.openxmlformats.org/officeDocument/2006/relationships/hyperlink" Target="https://podminky.urs.cz/item/CS_URS_2023_01/713130851" TargetMode="External" /><Relationship Id="rId39" Type="http://schemas.openxmlformats.org/officeDocument/2006/relationships/hyperlink" Target="https://podminky.urs.cz/item/CS_URS_2023_01/713140862" TargetMode="External" /><Relationship Id="rId40" Type="http://schemas.openxmlformats.org/officeDocument/2006/relationships/hyperlink" Target="https://podminky.urs.cz/item/CS_URS_2023_01/713141812" TargetMode="External" /><Relationship Id="rId41" Type="http://schemas.openxmlformats.org/officeDocument/2006/relationships/hyperlink" Target="https://podminky.urs.cz/item/CS_URS_2023_01/713141813" TargetMode="External" /><Relationship Id="rId42" Type="http://schemas.openxmlformats.org/officeDocument/2006/relationships/hyperlink" Target="https://podminky.urs.cz/item/CS_URS_2023_01/713141416" TargetMode="External" /><Relationship Id="rId43" Type="http://schemas.openxmlformats.org/officeDocument/2006/relationships/hyperlink" Target="https://podminky.urs.cz/item/CS_URS_2023_01/713141135" TargetMode="External" /><Relationship Id="rId44" Type="http://schemas.openxmlformats.org/officeDocument/2006/relationships/hyperlink" Target="https://podminky.urs.cz/item/CS_URS_2023_01/713141263" TargetMode="External" /><Relationship Id="rId45" Type="http://schemas.openxmlformats.org/officeDocument/2006/relationships/hyperlink" Target="https://podminky.urs.cz/item/CS_URS_2023_01/713141396" TargetMode="External" /><Relationship Id="rId46" Type="http://schemas.openxmlformats.org/officeDocument/2006/relationships/hyperlink" Target="https://podminky.urs.cz/item/CS_URS_2023_01/998713102" TargetMode="External" /><Relationship Id="rId47" Type="http://schemas.openxmlformats.org/officeDocument/2006/relationships/hyperlink" Target="https://podminky.urs.cz/item/CS_URS_2023_01/998713181" TargetMode="External" /><Relationship Id="rId48" Type="http://schemas.openxmlformats.org/officeDocument/2006/relationships/hyperlink" Target="https://podminky.urs.cz/item/CS_URS_2023_01/721210822" TargetMode="External" /><Relationship Id="rId49" Type="http://schemas.openxmlformats.org/officeDocument/2006/relationships/hyperlink" Target="https://podminky.urs.cz/item/CS_URS_2023_01/721233121" TargetMode="External" /><Relationship Id="rId50" Type="http://schemas.openxmlformats.org/officeDocument/2006/relationships/hyperlink" Target="https://podminky.urs.cz/item/CS_URS_2023_01/721211913" TargetMode="External" /><Relationship Id="rId51" Type="http://schemas.openxmlformats.org/officeDocument/2006/relationships/hyperlink" Target="https://podminky.urs.cz/item/CS_URS_2023_01/721174055" TargetMode="External" /><Relationship Id="rId52" Type="http://schemas.openxmlformats.org/officeDocument/2006/relationships/hyperlink" Target="https://podminky.urs.cz/item/CS_URS_2023_01/721279153" TargetMode="External" /><Relationship Id="rId53" Type="http://schemas.openxmlformats.org/officeDocument/2006/relationships/hyperlink" Target="https://podminky.urs.cz/item/CS_URS_2023_01/998721102" TargetMode="External" /><Relationship Id="rId54" Type="http://schemas.openxmlformats.org/officeDocument/2006/relationships/hyperlink" Target="https://podminky.urs.cz/item/CS_URS_2023_01/998721181" TargetMode="External" /><Relationship Id="rId55" Type="http://schemas.openxmlformats.org/officeDocument/2006/relationships/hyperlink" Target="https://podminky.urs.cz/item/CS_URS_2023_01/762331811" TargetMode="External" /><Relationship Id="rId56" Type="http://schemas.openxmlformats.org/officeDocument/2006/relationships/hyperlink" Target="https://podminky.urs.cz/item/CS_URS_2023_01/762341832" TargetMode="External" /><Relationship Id="rId57" Type="http://schemas.openxmlformats.org/officeDocument/2006/relationships/hyperlink" Target="https://podminky.urs.cz/item/CS_URS_2023_01/762431013" TargetMode="External" /><Relationship Id="rId58" Type="http://schemas.openxmlformats.org/officeDocument/2006/relationships/hyperlink" Target="https://podminky.urs.cz/item/CS_URS_2023_01/762431815" TargetMode="External" /><Relationship Id="rId59" Type="http://schemas.openxmlformats.org/officeDocument/2006/relationships/hyperlink" Target="https://podminky.urs.cz/item/CS_URS_2023_01/762439001" TargetMode="External" /><Relationship Id="rId60" Type="http://schemas.openxmlformats.org/officeDocument/2006/relationships/hyperlink" Target="https://podminky.urs.cz/item/CS_URS_2023_01/998762102" TargetMode="External" /><Relationship Id="rId61" Type="http://schemas.openxmlformats.org/officeDocument/2006/relationships/hyperlink" Target="https://podminky.urs.cz/item/CS_URS_2023_01/998762181" TargetMode="External" /><Relationship Id="rId62" Type="http://schemas.openxmlformats.org/officeDocument/2006/relationships/hyperlink" Target="https://podminky.urs.cz/item/CS_URS_2023_01/764001114" TargetMode="External" /><Relationship Id="rId63" Type="http://schemas.openxmlformats.org/officeDocument/2006/relationships/hyperlink" Target="https://podminky.urs.cz/item/CS_URS_2023_01/764002841" TargetMode="External" /><Relationship Id="rId64" Type="http://schemas.openxmlformats.org/officeDocument/2006/relationships/hyperlink" Target="https://podminky.urs.cz/item/CS_URS_2023_01/764214603R" TargetMode="External" /><Relationship Id="rId65" Type="http://schemas.openxmlformats.org/officeDocument/2006/relationships/hyperlink" Target="https://podminky.urs.cz/item/CS_URS_2023_01/764218606" TargetMode="External" /><Relationship Id="rId66" Type="http://schemas.openxmlformats.org/officeDocument/2006/relationships/hyperlink" Target="https://podminky.urs.cz/item/CS_URS_2023_01/764511662" TargetMode="External" /><Relationship Id="rId67" Type="http://schemas.openxmlformats.org/officeDocument/2006/relationships/hyperlink" Target="https://podminky.urs.cz/item/CS_URS_2023_01/764518622" TargetMode="External" /><Relationship Id="rId68" Type="http://schemas.openxmlformats.org/officeDocument/2006/relationships/hyperlink" Target="https://podminky.urs.cz/item/CS_URS_2023_01/998764102" TargetMode="External" /><Relationship Id="rId69" Type="http://schemas.openxmlformats.org/officeDocument/2006/relationships/hyperlink" Target="https://podminky.urs.cz/item/CS_URS_2023_01/998764181" TargetMode="External" /><Relationship Id="rId70" Type="http://schemas.openxmlformats.org/officeDocument/2006/relationships/hyperlink" Target="https://podminky.urs.cz/item/CS_URS_2023_01/767881111" TargetMode="External" /><Relationship Id="rId71" Type="http://schemas.openxmlformats.org/officeDocument/2006/relationships/hyperlink" Target="https://podminky.urs.cz/item/CS_URS_2023_01/767881161" TargetMode="External" /><Relationship Id="rId72" Type="http://schemas.openxmlformats.org/officeDocument/2006/relationships/hyperlink" Target="https://podminky.urs.cz/item/CS_URS_2023_01/998767102" TargetMode="External" /><Relationship Id="rId73" Type="http://schemas.openxmlformats.org/officeDocument/2006/relationships/hyperlink" Target="https://podminky.urs.cz/item/CS_URS_2023_01/998767181" TargetMode="External" /><Relationship Id="rId74" Type="http://schemas.openxmlformats.org/officeDocument/2006/relationships/hyperlink" Target="https://podminky.urs.cz/item/CS_URS_2023_01/020001000" TargetMode="External" /><Relationship Id="rId75" Type="http://schemas.openxmlformats.org/officeDocument/2006/relationships/hyperlink" Target="https://podminky.urs.cz/item/CS_URS_2023_01/030001000" TargetMode="External" /><Relationship Id="rId76" Type="http://schemas.openxmlformats.org/officeDocument/2006/relationships/hyperlink" Target="https://podminky.urs.cz/item/CS_URS_2023_01/060001000" TargetMode="External" /><Relationship Id="rId77" Type="http://schemas.openxmlformats.org/officeDocument/2006/relationships/hyperlink" Target="https://podminky.urs.cz/item/CS_URS_2023_01/065002000" TargetMode="External" /><Relationship Id="rId78" Type="http://schemas.openxmlformats.org/officeDocument/2006/relationships/hyperlink" Target="https://podminky.urs.cz/item/CS_URS_2023_01/070001000" TargetMode="External" /><Relationship Id="rId79" Type="http://schemas.openxmlformats.org/officeDocument/2006/relationships/hyperlink" Target="https://podminky.urs.cz/item/CS_URS_2023_01/094002000" TargetMode="External" /><Relationship Id="rId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35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2022-025371-RT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Střecha ZŠ Jana Wericha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Španielova 1111/19, 163 00 Praha 17 - Řepy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Městská část Praha 17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Dekprojekt s.r.o.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Dekprojekt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73</v>
      </c>
      <c r="BT54" s="110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37.5" customHeight="1">
      <c r="A55" s="111" t="s">
        <v>77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'2022-025371-RT - Střecha 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'2022-025371-RT - Střecha ...'!P92</f>
        <v>0</v>
      </c>
      <c r="AV55" s="120">
        <f>'2022-025371-RT - Střecha ...'!J31</f>
        <v>0</v>
      </c>
      <c r="AW55" s="120">
        <f>'2022-025371-RT - Střecha ...'!J32</f>
        <v>0</v>
      </c>
      <c r="AX55" s="120">
        <f>'2022-025371-RT - Střecha ...'!J33</f>
        <v>0</v>
      </c>
      <c r="AY55" s="120">
        <f>'2022-025371-RT - Střecha ...'!J34</f>
        <v>0</v>
      </c>
      <c r="AZ55" s="120">
        <f>'2022-025371-RT - Střecha ...'!F31</f>
        <v>0</v>
      </c>
      <c r="BA55" s="120">
        <f>'2022-025371-RT - Střecha ...'!F32</f>
        <v>0</v>
      </c>
      <c r="BB55" s="120">
        <f>'2022-025371-RT - Střecha ...'!F33</f>
        <v>0</v>
      </c>
      <c r="BC55" s="120">
        <f>'2022-025371-RT - Střecha ...'!F34</f>
        <v>0</v>
      </c>
      <c r="BD55" s="122">
        <f>'2022-025371-RT - Střecha ...'!F35</f>
        <v>0</v>
      </c>
      <c r="BE55" s="7"/>
      <c r="BT55" s="123" t="s">
        <v>79</v>
      </c>
      <c r="BU55" s="123" t="s">
        <v>80</v>
      </c>
      <c r="BV55" s="123" t="s">
        <v>75</v>
      </c>
      <c r="BW55" s="123" t="s">
        <v>5</v>
      </c>
      <c r="BX55" s="123" t="s">
        <v>76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h5bUGtPuDacdoDuvEbGh01lyOnepCl0CFqmArFdofNSUZUBoGYNZiGa6k3eAqDH8Pxm/O1e0Mn3Qaso1qFZHnQ==" hashValue="L1HZZZQOp0CqsGNUqdyUgG8HT/QaTxhdFzqmOKwPmVIkjzeB0+UTX9uESHTfigPvNfUfdVR2HUlr0pyeNIQYx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-025371-RT - Střech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24" t="s">
        <v>81</v>
      </c>
      <c r="BA2" s="124" t="s">
        <v>82</v>
      </c>
      <c r="BB2" s="124" t="s">
        <v>83</v>
      </c>
      <c r="BC2" s="124" t="s">
        <v>84</v>
      </c>
      <c r="BD2" s="124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86</v>
      </c>
      <c r="AZ3" s="124" t="s">
        <v>87</v>
      </c>
      <c r="BA3" s="124" t="s">
        <v>88</v>
      </c>
      <c r="BB3" s="124" t="s">
        <v>83</v>
      </c>
      <c r="BC3" s="124" t="s">
        <v>89</v>
      </c>
      <c r="BD3" s="124" t="s">
        <v>85</v>
      </c>
    </row>
    <row r="4" s="1" customFormat="1" ht="24.96" customHeight="1">
      <c r="B4" s="21"/>
      <c r="D4" s="127" t="s">
        <v>90</v>
      </c>
      <c r="L4" s="21"/>
      <c r="M4" s="128" t="s">
        <v>10</v>
      </c>
      <c r="AT4" s="18" t="s">
        <v>4</v>
      </c>
      <c r="AZ4" s="124" t="s">
        <v>91</v>
      </c>
      <c r="BA4" s="124" t="s">
        <v>92</v>
      </c>
      <c r="BB4" s="124" t="s">
        <v>83</v>
      </c>
      <c r="BC4" s="124" t="s">
        <v>93</v>
      </c>
      <c r="BD4" s="124" t="s">
        <v>85</v>
      </c>
    </row>
    <row r="5" s="1" customFormat="1" ht="6.96" customHeight="1">
      <c r="B5" s="21"/>
      <c r="L5" s="21"/>
      <c r="AZ5" s="124" t="s">
        <v>94</v>
      </c>
      <c r="BA5" s="124" t="s">
        <v>95</v>
      </c>
      <c r="BB5" s="124" t="s">
        <v>83</v>
      </c>
      <c r="BC5" s="124" t="s">
        <v>96</v>
      </c>
      <c r="BD5" s="124" t="s">
        <v>85</v>
      </c>
    </row>
    <row r="6" s="2" customFormat="1" ht="12" customHeight="1">
      <c r="A6" s="39"/>
      <c r="B6" s="45"/>
      <c r="C6" s="39"/>
      <c r="D6" s="129" t="s">
        <v>16</v>
      </c>
      <c r="E6" s="39"/>
      <c r="F6" s="39"/>
      <c r="G6" s="39"/>
      <c r="H6" s="39"/>
      <c r="I6" s="39"/>
      <c r="J6" s="39"/>
      <c r="K6" s="39"/>
      <c r="L6" s="13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24" t="s">
        <v>97</v>
      </c>
      <c r="BA6" s="124" t="s">
        <v>98</v>
      </c>
      <c r="BB6" s="124" t="s">
        <v>99</v>
      </c>
      <c r="BC6" s="124" t="s">
        <v>100</v>
      </c>
      <c r="BD6" s="124" t="s">
        <v>85</v>
      </c>
    </row>
    <row r="7" s="2" customFormat="1" ht="16.5" customHeight="1">
      <c r="A7" s="39"/>
      <c r="B7" s="45"/>
      <c r="C7" s="39"/>
      <c r="D7" s="39"/>
      <c r="E7" s="131" t="s">
        <v>17</v>
      </c>
      <c r="F7" s="39"/>
      <c r="G7" s="39"/>
      <c r="H7" s="39"/>
      <c r="I7" s="39"/>
      <c r="J7" s="39"/>
      <c r="K7" s="39"/>
      <c r="L7" s="13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24" t="s">
        <v>101</v>
      </c>
      <c r="BA7" s="124" t="s">
        <v>102</v>
      </c>
      <c r="BB7" s="124" t="s">
        <v>99</v>
      </c>
      <c r="BC7" s="124" t="s">
        <v>103</v>
      </c>
      <c r="BD7" s="124" t="s">
        <v>85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4" t="s">
        <v>104</v>
      </c>
      <c r="BA8" s="124" t="s">
        <v>105</v>
      </c>
      <c r="BB8" s="124" t="s">
        <v>99</v>
      </c>
      <c r="BC8" s="124" t="s">
        <v>106</v>
      </c>
      <c r="BD8" s="124" t="s">
        <v>85</v>
      </c>
    </row>
    <row r="9" s="2" customFormat="1" ht="12" customHeight="1">
      <c r="A9" s="39"/>
      <c r="B9" s="45"/>
      <c r="C9" s="39"/>
      <c r="D9" s="129" t="s">
        <v>18</v>
      </c>
      <c r="E9" s="39"/>
      <c r="F9" s="132" t="s">
        <v>19</v>
      </c>
      <c r="G9" s="39"/>
      <c r="H9" s="39"/>
      <c r="I9" s="129" t="s">
        <v>20</v>
      </c>
      <c r="J9" s="132" t="s">
        <v>19</v>
      </c>
      <c r="K9" s="39"/>
      <c r="L9" s="13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9" t="s">
        <v>21</v>
      </c>
      <c r="E10" s="39"/>
      <c r="F10" s="132" t="s">
        <v>22</v>
      </c>
      <c r="G10" s="39"/>
      <c r="H10" s="39"/>
      <c r="I10" s="129" t="s">
        <v>23</v>
      </c>
      <c r="J10" s="133" t="str">
        <f>'Rekapitulace stavby'!AN8</f>
        <v>9. 1. 2023</v>
      </c>
      <c r="K10" s="39"/>
      <c r="L10" s="13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25</v>
      </c>
      <c r="E12" s="39"/>
      <c r="F12" s="39"/>
      <c r="G12" s="39"/>
      <c r="H12" s="39"/>
      <c r="I12" s="129" t="s">
        <v>26</v>
      </c>
      <c r="J12" s="132" t="s">
        <v>27</v>
      </c>
      <c r="K12" s="39"/>
      <c r="L12" s="13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2" t="s">
        <v>28</v>
      </c>
      <c r="F13" s="39"/>
      <c r="G13" s="39"/>
      <c r="H13" s="39"/>
      <c r="I13" s="129" t="s">
        <v>29</v>
      </c>
      <c r="J13" s="132" t="s">
        <v>19</v>
      </c>
      <c r="K13" s="39"/>
      <c r="L13" s="13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9" t="s">
        <v>30</v>
      </c>
      <c r="E15" s="39"/>
      <c r="F15" s="39"/>
      <c r="G15" s="39"/>
      <c r="H15" s="39"/>
      <c r="I15" s="129" t="s">
        <v>26</v>
      </c>
      <c r="J15" s="34" t="str">
        <f>'Rekapitulace stavby'!AN13</f>
        <v>Vyplň údaj</v>
      </c>
      <c r="K15" s="39"/>
      <c r="L15" s="13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2"/>
      <c r="G16" s="132"/>
      <c r="H16" s="132"/>
      <c r="I16" s="129" t="s">
        <v>29</v>
      </c>
      <c r="J16" s="34" t="str">
        <f>'Rekapitulace stavby'!AN14</f>
        <v>Vyplň údaj</v>
      </c>
      <c r="K16" s="39"/>
      <c r="L16" s="13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9" t="s">
        <v>32</v>
      </c>
      <c r="E18" s="39"/>
      <c r="F18" s="39"/>
      <c r="G18" s="39"/>
      <c r="H18" s="39"/>
      <c r="I18" s="129" t="s">
        <v>26</v>
      </c>
      <c r="J18" s="132" t="s">
        <v>33</v>
      </c>
      <c r="K18" s="39"/>
      <c r="L18" s="13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2" t="s">
        <v>34</v>
      </c>
      <c r="F19" s="39"/>
      <c r="G19" s="39"/>
      <c r="H19" s="39"/>
      <c r="I19" s="129" t="s">
        <v>29</v>
      </c>
      <c r="J19" s="132" t="s">
        <v>35</v>
      </c>
      <c r="K19" s="39"/>
      <c r="L19" s="13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9" t="s">
        <v>37</v>
      </c>
      <c r="E21" s="39"/>
      <c r="F21" s="39"/>
      <c r="G21" s="39"/>
      <c r="H21" s="39"/>
      <c r="I21" s="129" t="s">
        <v>26</v>
      </c>
      <c r="J21" s="132" t="s">
        <v>33</v>
      </c>
      <c r="K21" s="39"/>
      <c r="L21" s="13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2" t="s">
        <v>34</v>
      </c>
      <c r="F22" s="39"/>
      <c r="G22" s="39"/>
      <c r="H22" s="39"/>
      <c r="I22" s="129" t="s">
        <v>29</v>
      </c>
      <c r="J22" s="132" t="s">
        <v>35</v>
      </c>
      <c r="K22" s="39"/>
      <c r="L22" s="13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9" t="s">
        <v>38</v>
      </c>
      <c r="E24" s="39"/>
      <c r="F24" s="39"/>
      <c r="G24" s="39"/>
      <c r="H24" s="39"/>
      <c r="I24" s="39"/>
      <c r="J24" s="39"/>
      <c r="K24" s="39"/>
      <c r="L24" s="13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4"/>
      <c r="B25" s="135"/>
      <c r="C25" s="134"/>
      <c r="D25" s="134"/>
      <c r="E25" s="136" t="s">
        <v>39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8"/>
      <c r="E27" s="138"/>
      <c r="F27" s="138"/>
      <c r="G27" s="138"/>
      <c r="H27" s="138"/>
      <c r="I27" s="138"/>
      <c r="J27" s="138"/>
      <c r="K27" s="138"/>
      <c r="L27" s="13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9" t="s">
        <v>40</v>
      </c>
      <c r="E28" s="39"/>
      <c r="F28" s="39"/>
      <c r="G28" s="39"/>
      <c r="H28" s="39"/>
      <c r="I28" s="39"/>
      <c r="J28" s="140">
        <f>ROUND(J92, 2)</f>
        <v>0</v>
      </c>
      <c r="K28" s="39"/>
      <c r="L28" s="13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8"/>
      <c r="E29" s="138"/>
      <c r="F29" s="138"/>
      <c r="G29" s="138"/>
      <c r="H29" s="138"/>
      <c r="I29" s="138"/>
      <c r="J29" s="138"/>
      <c r="K29" s="138"/>
      <c r="L29" s="13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1" t="s">
        <v>42</v>
      </c>
      <c r="G30" s="39"/>
      <c r="H30" s="39"/>
      <c r="I30" s="141" t="s">
        <v>41</v>
      </c>
      <c r="J30" s="141" t="s">
        <v>43</v>
      </c>
      <c r="K30" s="39"/>
      <c r="L30" s="13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2" t="s">
        <v>44</v>
      </c>
      <c r="E31" s="129" t="s">
        <v>45</v>
      </c>
      <c r="F31" s="143">
        <f>ROUND((SUM(BE92:BE394)),  2)</f>
        <v>0</v>
      </c>
      <c r="G31" s="39"/>
      <c r="H31" s="39"/>
      <c r="I31" s="144">
        <v>0.20999999999999999</v>
      </c>
      <c r="J31" s="143">
        <f>ROUND(((SUM(BE92:BE394))*I31),  2)</f>
        <v>0</v>
      </c>
      <c r="K31" s="39"/>
      <c r="L31" s="13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9" t="s">
        <v>46</v>
      </c>
      <c r="F32" s="143">
        <f>ROUND((SUM(BF92:BF394)),  2)</f>
        <v>0</v>
      </c>
      <c r="G32" s="39"/>
      <c r="H32" s="39"/>
      <c r="I32" s="144">
        <v>0.14999999999999999</v>
      </c>
      <c r="J32" s="143">
        <f>ROUND(((SUM(BF92:BF394))*I32),  2)</f>
        <v>0</v>
      </c>
      <c r="K32" s="39"/>
      <c r="L32" s="13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9" t="s">
        <v>47</v>
      </c>
      <c r="F33" s="143">
        <f>ROUND((SUM(BG92:BG394)),  2)</f>
        <v>0</v>
      </c>
      <c r="G33" s="39"/>
      <c r="H33" s="39"/>
      <c r="I33" s="144">
        <v>0.20999999999999999</v>
      </c>
      <c r="J33" s="143">
        <f>0</f>
        <v>0</v>
      </c>
      <c r="K33" s="39"/>
      <c r="L33" s="13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9" t="s">
        <v>48</v>
      </c>
      <c r="F34" s="143">
        <f>ROUND((SUM(BH92:BH394)),  2)</f>
        <v>0</v>
      </c>
      <c r="G34" s="39"/>
      <c r="H34" s="39"/>
      <c r="I34" s="144">
        <v>0.14999999999999999</v>
      </c>
      <c r="J34" s="143">
        <f>0</f>
        <v>0</v>
      </c>
      <c r="K34" s="39"/>
      <c r="L34" s="13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3">
        <f>ROUND((SUM(BI92:BI394)),  2)</f>
        <v>0</v>
      </c>
      <c r="G35" s="39"/>
      <c r="H35" s="39"/>
      <c r="I35" s="144">
        <v>0</v>
      </c>
      <c r="J35" s="143">
        <f>0</f>
        <v>0</v>
      </c>
      <c r="K35" s="39"/>
      <c r="L35" s="13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5"/>
      <c r="D37" s="146" t="s">
        <v>50</v>
      </c>
      <c r="E37" s="147"/>
      <c r="F37" s="147"/>
      <c r="G37" s="148" t="s">
        <v>51</v>
      </c>
      <c r="H37" s="149" t="s">
        <v>52</v>
      </c>
      <c r="I37" s="147"/>
      <c r="J37" s="150">
        <f>SUM(J28:J35)</f>
        <v>0</v>
      </c>
      <c r="K37" s="151"/>
      <c r="L37" s="13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107</v>
      </c>
      <c r="D43" s="41"/>
      <c r="E43" s="41"/>
      <c r="F43" s="41"/>
      <c r="G43" s="41"/>
      <c r="H43" s="41"/>
      <c r="I43" s="41"/>
      <c r="J43" s="41"/>
      <c r="K43" s="41"/>
      <c r="L43" s="13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Střecha ZŠ Jana Wericha</v>
      </c>
      <c r="F46" s="41"/>
      <c r="G46" s="41"/>
      <c r="H46" s="41"/>
      <c r="I46" s="41"/>
      <c r="J46" s="41"/>
      <c r="K46" s="41"/>
      <c r="L46" s="13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Španielova 1111/19, 163 00 Praha 17 - Řepy</v>
      </c>
      <c r="G48" s="41"/>
      <c r="H48" s="41"/>
      <c r="I48" s="33" t="s">
        <v>23</v>
      </c>
      <c r="J48" s="73" t="str">
        <f>IF(J10="","",J10)</f>
        <v>9. 1. 2023</v>
      </c>
      <c r="K48" s="41"/>
      <c r="L48" s="13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Městská část Praha 17</v>
      </c>
      <c r="G50" s="41"/>
      <c r="H50" s="41"/>
      <c r="I50" s="33" t="s">
        <v>32</v>
      </c>
      <c r="J50" s="37" t="str">
        <f>E19</f>
        <v>Dekprojekt s.r.o.</v>
      </c>
      <c r="K50" s="41"/>
      <c r="L50" s="13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30</v>
      </c>
      <c r="D51" s="41"/>
      <c r="E51" s="41"/>
      <c r="F51" s="28" t="str">
        <f>IF(E16="","",E16)</f>
        <v>Vyplň údaj</v>
      </c>
      <c r="G51" s="41"/>
      <c r="H51" s="41"/>
      <c r="I51" s="33" t="s">
        <v>37</v>
      </c>
      <c r="J51" s="37" t="str">
        <f>E22</f>
        <v>Dekprojekt s.r.o.</v>
      </c>
      <c r="K51" s="41"/>
      <c r="L51" s="13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6" t="s">
        <v>108</v>
      </c>
      <c r="D53" s="157"/>
      <c r="E53" s="157"/>
      <c r="F53" s="157"/>
      <c r="G53" s="157"/>
      <c r="H53" s="157"/>
      <c r="I53" s="157"/>
      <c r="J53" s="158" t="s">
        <v>109</v>
      </c>
      <c r="K53" s="157"/>
      <c r="L53" s="13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9" t="s">
        <v>72</v>
      </c>
      <c r="D55" s="41"/>
      <c r="E55" s="41"/>
      <c r="F55" s="41"/>
      <c r="G55" s="41"/>
      <c r="H55" s="41"/>
      <c r="I55" s="41"/>
      <c r="J55" s="103">
        <f>J92</f>
        <v>0</v>
      </c>
      <c r="K55" s="41"/>
      <c r="L55" s="13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110</v>
      </c>
    </row>
    <row r="56" s="9" customFormat="1" ht="24.96" customHeight="1">
      <c r="A56" s="9"/>
      <c r="B56" s="160"/>
      <c r="C56" s="161"/>
      <c r="D56" s="162" t="s">
        <v>111</v>
      </c>
      <c r="E56" s="163"/>
      <c r="F56" s="163"/>
      <c r="G56" s="163"/>
      <c r="H56" s="163"/>
      <c r="I56" s="163"/>
      <c r="J56" s="164">
        <f>J93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112</v>
      </c>
      <c r="E57" s="169"/>
      <c r="F57" s="169"/>
      <c r="G57" s="169"/>
      <c r="H57" s="169"/>
      <c r="I57" s="169"/>
      <c r="J57" s="170">
        <f>J94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113</v>
      </c>
      <c r="E58" s="169"/>
      <c r="F58" s="169"/>
      <c r="G58" s="169"/>
      <c r="H58" s="169"/>
      <c r="I58" s="169"/>
      <c r="J58" s="170">
        <f>J98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114</v>
      </c>
      <c r="E59" s="169"/>
      <c r="F59" s="169"/>
      <c r="G59" s="169"/>
      <c r="H59" s="169"/>
      <c r="I59" s="169"/>
      <c r="J59" s="170">
        <f>J128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J144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0"/>
      <c r="C61" s="161"/>
      <c r="D61" s="162" t="s">
        <v>116</v>
      </c>
      <c r="E61" s="163"/>
      <c r="F61" s="163"/>
      <c r="G61" s="163"/>
      <c r="H61" s="163"/>
      <c r="I61" s="163"/>
      <c r="J61" s="164">
        <f>J147</f>
        <v>0</v>
      </c>
      <c r="K61" s="161"/>
      <c r="L61" s="165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6"/>
      <c r="C62" s="167"/>
      <c r="D62" s="168" t="s">
        <v>117</v>
      </c>
      <c r="E62" s="169"/>
      <c r="F62" s="169"/>
      <c r="G62" s="169"/>
      <c r="H62" s="169"/>
      <c r="I62" s="169"/>
      <c r="J62" s="170">
        <f>J148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118</v>
      </c>
      <c r="E63" s="169"/>
      <c r="F63" s="169"/>
      <c r="G63" s="169"/>
      <c r="H63" s="169"/>
      <c r="I63" s="169"/>
      <c r="J63" s="170">
        <f>J152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119</v>
      </c>
      <c r="E64" s="169"/>
      <c r="F64" s="169"/>
      <c r="G64" s="169"/>
      <c r="H64" s="169"/>
      <c r="I64" s="169"/>
      <c r="J64" s="170">
        <f>J241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120</v>
      </c>
      <c r="E65" s="169"/>
      <c r="F65" s="169"/>
      <c r="G65" s="169"/>
      <c r="H65" s="169"/>
      <c r="I65" s="169"/>
      <c r="J65" s="170">
        <f>J288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121</v>
      </c>
      <c r="E66" s="169"/>
      <c r="F66" s="169"/>
      <c r="G66" s="169"/>
      <c r="H66" s="169"/>
      <c r="I66" s="169"/>
      <c r="J66" s="170">
        <f>J306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122</v>
      </c>
      <c r="E67" s="169"/>
      <c r="F67" s="169"/>
      <c r="G67" s="169"/>
      <c r="H67" s="169"/>
      <c r="I67" s="169"/>
      <c r="J67" s="170">
        <f>J334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123</v>
      </c>
      <c r="E68" s="169"/>
      <c r="F68" s="169"/>
      <c r="G68" s="169"/>
      <c r="H68" s="169"/>
      <c r="I68" s="169"/>
      <c r="J68" s="170">
        <f>J364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0"/>
      <c r="C69" s="161"/>
      <c r="D69" s="162" t="s">
        <v>124</v>
      </c>
      <c r="E69" s="163"/>
      <c r="F69" s="163"/>
      <c r="G69" s="163"/>
      <c r="H69" s="163"/>
      <c r="I69" s="163"/>
      <c r="J69" s="164">
        <f>J375</f>
        <v>0</v>
      </c>
      <c r="K69" s="161"/>
      <c r="L69" s="16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6"/>
      <c r="C70" s="167"/>
      <c r="D70" s="168" t="s">
        <v>125</v>
      </c>
      <c r="E70" s="169"/>
      <c r="F70" s="169"/>
      <c r="G70" s="169"/>
      <c r="H70" s="169"/>
      <c r="I70" s="169"/>
      <c r="J70" s="170">
        <f>J376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126</v>
      </c>
      <c r="E71" s="169"/>
      <c r="F71" s="169"/>
      <c r="G71" s="169"/>
      <c r="H71" s="169"/>
      <c r="I71" s="169"/>
      <c r="J71" s="170">
        <f>J379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127</v>
      </c>
      <c r="E72" s="169"/>
      <c r="F72" s="169"/>
      <c r="G72" s="169"/>
      <c r="H72" s="169"/>
      <c r="I72" s="169"/>
      <c r="J72" s="170">
        <f>J383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6"/>
      <c r="C73" s="167"/>
      <c r="D73" s="168" t="s">
        <v>128</v>
      </c>
      <c r="E73" s="169"/>
      <c r="F73" s="169"/>
      <c r="G73" s="169"/>
      <c r="H73" s="169"/>
      <c r="I73" s="169"/>
      <c r="J73" s="170">
        <f>J388</f>
        <v>0</v>
      </c>
      <c r="K73" s="167"/>
      <c r="L73" s="17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6"/>
      <c r="C74" s="167"/>
      <c r="D74" s="168" t="s">
        <v>129</v>
      </c>
      <c r="E74" s="169"/>
      <c r="F74" s="169"/>
      <c r="G74" s="169"/>
      <c r="H74" s="169"/>
      <c r="I74" s="169"/>
      <c r="J74" s="170">
        <f>J392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0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0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130</v>
      </c>
      <c r="D81" s="41"/>
      <c r="E81" s="41"/>
      <c r="F81" s="41"/>
      <c r="G81" s="41"/>
      <c r="H81" s="41"/>
      <c r="I81" s="41"/>
      <c r="J81" s="41"/>
      <c r="K81" s="41"/>
      <c r="L81" s="13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E7</f>
        <v>Střecha ZŠ Jana Wericha</v>
      </c>
      <c r="F84" s="41"/>
      <c r="G84" s="41"/>
      <c r="H84" s="41"/>
      <c r="I84" s="41"/>
      <c r="J84" s="41"/>
      <c r="K84" s="41"/>
      <c r="L84" s="13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F10</f>
        <v>Španielova 1111/19, 163 00 Praha 17 - Řepy</v>
      </c>
      <c r="G86" s="41"/>
      <c r="H86" s="41"/>
      <c r="I86" s="33" t="s">
        <v>23</v>
      </c>
      <c r="J86" s="73" t="str">
        <f>IF(J10="","",J10)</f>
        <v>9. 1. 2023</v>
      </c>
      <c r="K86" s="41"/>
      <c r="L86" s="13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E13</f>
        <v>Městská část Praha 17</v>
      </c>
      <c r="G88" s="41"/>
      <c r="H88" s="41"/>
      <c r="I88" s="33" t="s">
        <v>32</v>
      </c>
      <c r="J88" s="37" t="str">
        <f>E19</f>
        <v>Dekprojekt s.r.o.</v>
      </c>
      <c r="K88" s="41"/>
      <c r="L88" s="13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IF(E16="","",E16)</f>
        <v>Vyplň údaj</v>
      </c>
      <c r="G89" s="41"/>
      <c r="H89" s="41"/>
      <c r="I89" s="33" t="s">
        <v>37</v>
      </c>
      <c r="J89" s="37" t="str">
        <f>E22</f>
        <v>Dekprojekt s.r.o.</v>
      </c>
      <c r="K89" s="41"/>
      <c r="L89" s="13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2"/>
      <c r="B91" s="173"/>
      <c r="C91" s="174" t="s">
        <v>131</v>
      </c>
      <c r="D91" s="175" t="s">
        <v>59</v>
      </c>
      <c r="E91" s="175" t="s">
        <v>55</v>
      </c>
      <c r="F91" s="175" t="s">
        <v>56</v>
      </c>
      <c r="G91" s="175" t="s">
        <v>132</v>
      </c>
      <c r="H91" s="175" t="s">
        <v>133</v>
      </c>
      <c r="I91" s="175" t="s">
        <v>134</v>
      </c>
      <c r="J91" s="176" t="s">
        <v>109</v>
      </c>
      <c r="K91" s="177" t="s">
        <v>135</v>
      </c>
      <c r="L91" s="178"/>
      <c r="M91" s="93" t="s">
        <v>19</v>
      </c>
      <c r="N91" s="94" t="s">
        <v>44</v>
      </c>
      <c r="O91" s="94" t="s">
        <v>136</v>
      </c>
      <c r="P91" s="94" t="s">
        <v>137</v>
      </c>
      <c r="Q91" s="94" t="s">
        <v>138</v>
      </c>
      <c r="R91" s="94" t="s">
        <v>139</v>
      </c>
      <c r="S91" s="94" t="s">
        <v>140</v>
      </c>
      <c r="T91" s="95" t="s">
        <v>141</v>
      </c>
      <c r="U91" s="172"/>
      <c r="V91" s="172"/>
      <c r="W91" s="172"/>
      <c r="X91" s="172"/>
      <c r="Y91" s="172"/>
      <c r="Z91" s="172"/>
      <c r="AA91" s="172"/>
      <c r="AB91" s="172"/>
      <c r="AC91" s="172"/>
      <c r="AD91" s="172"/>
      <c r="AE91" s="172"/>
    </row>
    <row r="92" s="2" customFormat="1" ht="22.8" customHeight="1">
      <c r="A92" s="39"/>
      <c r="B92" s="40"/>
      <c r="C92" s="100" t="s">
        <v>142</v>
      </c>
      <c r="D92" s="41"/>
      <c r="E92" s="41"/>
      <c r="F92" s="41"/>
      <c r="G92" s="41"/>
      <c r="H92" s="41"/>
      <c r="I92" s="41"/>
      <c r="J92" s="179">
        <f>BK92</f>
        <v>0</v>
      </c>
      <c r="K92" s="41"/>
      <c r="L92" s="45"/>
      <c r="M92" s="96"/>
      <c r="N92" s="180"/>
      <c r="O92" s="97"/>
      <c r="P92" s="181">
        <f>P93+P147+P375</f>
        <v>0</v>
      </c>
      <c r="Q92" s="97"/>
      <c r="R92" s="181">
        <f>R93+R147+R375</f>
        <v>148.12291164000001</v>
      </c>
      <c r="S92" s="97"/>
      <c r="T92" s="182">
        <f>T93+T147+T375</f>
        <v>89.598088000000004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73</v>
      </c>
      <c r="AU92" s="18" t="s">
        <v>110</v>
      </c>
      <c r="BK92" s="183">
        <f>BK93+BK147+BK375</f>
        <v>0</v>
      </c>
    </row>
    <row r="93" s="12" customFormat="1" ht="25.92" customHeight="1">
      <c r="A93" s="12"/>
      <c r="B93" s="184"/>
      <c r="C93" s="185"/>
      <c r="D93" s="186" t="s">
        <v>73</v>
      </c>
      <c r="E93" s="187" t="s">
        <v>143</v>
      </c>
      <c r="F93" s="187" t="s">
        <v>144</v>
      </c>
      <c r="G93" s="185"/>
      <c r="H93" s="185"/>
      <c r="I93" s="188"/>
      <c r="J93" s="189">
        <f>BK93</f>
        <v>0</v>
      </c>
      <c r="K93" s="185"/>
      <c r="L93" s="190"/>
      <c r="M93" s="191"/>
      <c r="N93" s="192"/>
      <c r="O93" s="192"/>
      <c r="P93" s="193">
        <f>P94+P98+P128+P144</f>
        <v>0</v>
      </c>
      <c r="Q93" s="192"/>
      <c r="R93" s="193">
        <f>R94+R98+R128+R144</f>
        <v>0.4844212</v>
      </c>
      <c r="S93" s="192"/>
      <c r="T93" s="194">
        <f>T94+T98+T128+T144</f>
        <v>76.592160000000007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5" t="s">
        <v>79</v>
      </c>
      <c r="AT93" s="196" t="s">
        <v>73</v>
      </c>
      <c r="AU93" s="196" t="s">
        <v>74</v>
      </c>
      <c r="AY93" s="195" t="s">
        <v>145</v>
      </c>
      <c r="BK93" s="197">
        <f>BK94+BK98+BK128+BK144</f>
        <v>0</v>
      </c>
    </row>
    <row r="94" s="12" customFormat="1" ht="22.8" customHeight="1">
      <c r="A94" s="12"/>
      <c r="B94" s="184"/>
      <c r="C94" s="185"/>
      <c r="D94" s="186" t="s">
        <v>73</v>
      </c>
      <c r="E94" s="198" t="s">
        <v>146</v>
      </c>
      <c r="F94" s="198" t="s">
        <v>147</v>
      </c>
      <c r="G94" s="185"/>
      <c r="H94" s="185"/>
      <c r="I94" s="188"/>
      <c r="J94" s="199">
        <f>BK94</f>
        <v>0</v>
      </c>
      <c r="K94" s="185"/>
      <c r="L94" s="190"/>
      <c r="M94" s="191"/>
      <c r="N94" s="192"/>
      <c r="O94" s="192"/>
      <c r="P94" s="193">
        <f>SUM(P95:P97)</f>
        <v>0</v>
      </c>
      <c r="Q94" s="192"/>
      <c r="R94" s="193">
        <f>SUM(R95:R97)</f>
        <v>0.049800000000000004</v>
      </c>
      <c r="S94" s="192"/>
      <c r="T94" s="194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5" t="s">
        <v>79</v>
      </c>
      <c r="AT94" s="196" t="s">
        <v>73</v>
      </c>
      <c r="AU94" s="196" t="s">
        <v>79</v>
      </c>
      <c r="AY94" s="195" t="s">
        <v>145</v>
      </c>
      <c r="BK94" s="197">
        <f>SUM(BK95:BK97)</f>
        <v>0</v>
      </c>
    </row>
    <row r="95" s="2" customFormat="1" ht="16.5" customHeight="1">
      <c r="A95" s="39"/>
      <c r="B95" s="40"/>
      <c r="C95" s="200" t="s">
        <v>79</v>
      </c>
      <c r="D95" s="200" t="s">
        <v>148</v>
      </c>
      <c r="E95" s="201" t="s">
        <v>149</v>
      </c>
      <c r="F95" s="202" t="s">
        <v>150</v>
      </c>
      <c r="G95" s="203" t="s">
        <v>83</v>
      </c>
      <c r="H95" s="204">
        <v>33.200000000000003</v>
      </c>
      <c r="I95" s="205"/>
      <c r="J95" s="206">
        <f>ROUND(I95*H95,2)</f>
        <v>0</v>
      </c>
      <c r="K95" s="207"/>
      <c r="L95" s="45"/>
      <c r="M95" s="208" t="s">
        <v>19</v>
      </c>
      <c r="N95" s="209" t="s">
        <v>45</v>
      </c>
      <c r="O95" s="85"/>
      <c r="P95" s="210">
        <f>O95*H95</f>
        <v>0</v>
      </c>
      <c r="Q95" s="210">
        <v>0.0015</v>
      </c>
      <c r="R95" s="210">
        <f>Q95*H95</f>
        <v>0.049800000000000004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151</v>
      </c>
      <c r="AT95" s="212" t="s">
        <v>148</v>
      </c>
      <c r="AU95" s="212" t="s">
        <v>86</v>
      </c>
      <c r="AY95" s="18" t="s">
        <v>145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79</v>
      </c>
      <c r="BK95" s="213">
        <f>ROUND(I95*H95,2)</f>
        <v>0</v>
      </c>
      <c r="BL95" s="18" t="s">
        <v>151</v>
      </c>
      <c r="BM95" s="212" t="s">
        <v>152</v>
      </c>
    </row>
    <row r="96" s="2" customFormat="1">
      <c r="A96" s="39"/>
      <c r="B96" s="40"/>
      <c r="C96" s="41"/>
      <c r="D96" s="214" t="s">
        <v>153</v>
      </c>
      <c r="E96" s="41"/>
      <c r="F96" s="215" t="s">
        <v>154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153</v>
      </c>
      <c r="AU96" s="18" t="s">
        <v>86</v>
      </c>
    </row>
    <row r="97" s="13" customFormat="1">
      <c r="A97" s="13"/>
      <c r="B97" s="219"/>
      <c r="C97" s="220"/>
      <c r="D97" s="221" t="s">
        <v>155</v>
      </c>
      <c r="E97" s="222" t="s">
        <v>19</v>
      </c>
      <c r="F97" s="223" t="s">
        <v>156</v>
      </c>
      <c r="G97" s="220"/>
      <c r="H97" s="224">
        <v>33.200000000000003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155</v>
      </c>
      <c r="AU97" s="230" t="s">
        <v>86</v>
      </c>
      <c r="AV97" s="13" t="s">
        <v>86</v>
      </c>
      <c r="AW97" s="13" t="s">
        <v>36</v>
      </c>
      <c r="AX97" s="13" t="s">
        <v>79</v>
      </c>
      <c r="AY97" s="230" t="s">
        <v>145</v>
      </c>
    </row>
    <row r="98" s="12" customFormat="1" ht="22.8" customHeight="1">
      <c r="A98" s="12"/>
      <c r="B98" s="184"/>
      <c r="C98" s="185"/>
      <c r="D98" s="186" t="s">
        <v>73</v>
      </c>
      <c r="E98" s="198" t="s">
        <v>157</v>
      </c>
      <c r="F98" s="198" t="s">
        <v>158</v>
      </c>
      <c r="G98" s="185"/>
      <c r="H98" s="185"/>
      <c r="I98" s="188"/>
      <c r="J98" s="199">
        <f>BK98</f>
        <v>0</v>
      </c>
      <c r="K98" s="185"/>
      <c r="L98" s="190"/>
      <c r="M98" s="191"/>
      <c r="N98" s="192"/>
      <c r="O98" s="192"/>
      <c r="P98" s="193">
        <f>SUM(P99:P127)</f>
        <v>0</v>
      </c>
      <c r="Q98" s="192"/>
      <c r="R98" s="193">
        <f>SUM(R99:R127)</f>
        <v>0.43462119999999999</v>
      </c>
      <c r="S98" s="192"/>
      <c r="T98" s="194">
        <f>SUM(T99:T127)</f>
        <v>76.592160000000007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5" t="s">
        <v>79</v>
      </c>
      <c r="AT98" s="196" t="s">
        <v>73</v>
      </c>
      <c r="AU98" s="196" t="s">
        <v>79</v>
      </c>
      <c r="AY98" s="195" t="s">
        <v>145</v>
      </c>
      <c r="BK98" s="197">
        <f>SUM(BK99:BK127)</f>
        <v>0</v>
      </c>
    </row>
    <row r="99" s="2" customFormat="1" ht="24.15" customHeight="1">
      <c r="A99" s="39"/>
      <c r="B99" s="40"/>
      <c r="C99" s="200" t="s">
        <v>86</v>
      </c>
      <c r="D99" s="200" t="s">
        <v>148</v>
      </c>
      <c r="E99" s="201" t="s">
        <v>159</v>
      </c>
      <c r="F99" s="202" t="s">
        <v>160</v>
      </c>
      <c r="G99" s="203" t="s">
        <v>99</v>
      </c>
      <c r="H99" s="204">
        <v>205</v>
      </c>
      <c r="I99" s="205"/>
      <c r="J99" s="206">
        <f>ROUND(I99*H99,2)</f>
        <v>0</v>
      </c>
      <c r="K99" s="207"/>
      <c r="L99" s="45"/>
      <c r="M99" s="208" t="s">
        <v>19</v>
      </c>
      <c r="N99" s="209" t="s">
        <v>45</v>
      </c>
      <c r="O99" s="85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2" t="s">
        <v>151</v>
      </c>
      <c r="AT99" s="212" t="s">
        <v>148</v>
      </c>
      <c r="AU99" s="212" t="s">
        <v>86</v>
      </c>
      <c r="AY99" s="18" t="s">
        <v>145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8" t="s">
        <v>79</v>
      </c>
      <c r="BK99" s="213">
        <f>ROUND(I99*H99,2)</f>
        <v>0</v>
      </c>
      <c r="BL99" s="18" t="s">
        <v>151</v>
      </c>
      <c r="BM99" s="212" t="s">
        <v>161</v>
      </c>
    </row>
    <row r="100" s="2" customFormat="1">
      <c r="A100" s="39"/>
      <c r="B100" s="40"/>
      <c r="C100" s="41"/>
      <c r="D100" s="214" t="s">
        <v>153</v>
      </c>
      <c r="E100" s="41"/>
      <c r="F100" s="215" t="s">
        <v>162</v>
      </c>
      <c r="G100" s="41"/>
      <c r="H100" s="41"/>
      <c r="I100" s="216"/>
      <c r="J100" s="41"/>
      <c r="K100" s="41"/>
      <c r="L100" s="45"/>
      <c r="M100" s="217"/>
      <c r="N100" s="218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153</v>
      </c>
      <c r="AU100" s="18" t="s">
        <v>86</v>
      </c>
    </row>
    <row r="101" s="14" customFormat="1">
      <c r="A101" s="14"/>
      <c r="B101" s="231"/>
      <c r="C101" s="232"/>
      <c r="D101" s="221" t="s">
        <v>155</v>
      </c>
      <c r="E101" s="233" t="s">
        <v>19</v>
      </c>
      <c r="F101" s="234" t="s">
        <v>163</v>
      </c>
      <c r="G101" s="232"/>
      <c r="H101" s="233" t="s">
        <v>19</v>
      </c>
      <c r="I101" s="235"/>
      <c r="J101" s="232"/>
      <c r="K101" s="232"/>
      <c r="L101" s="236"/>
      <c r="M101" s="237"/>
      <c r="N101" s="238"/>
      <c r="O101" s="238"/>
      <c r="P101" s="238"/>
      <c r="Q101" s="238"/>
      <c r="R101" s="238"/>
      <c r="S101" s="238"/>
      <c r="T101" s="23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0" t="s">
        <v>155</v>
      </c>
      <c r="AU101" s="240" t="s">
        <v>86</v>
      </c>
      <c r="AV101" s="14" t="s">
        <v>79</v>
      </c>
      <c r="AW101" s="14" t="s">
        <v>36</v>
      </c>
      <c r="AX101" s="14" t="s">
        <v>74</v>
      </c>
      <c r="AY101" s="240" t="s">
        <v>145</v>
      </c>
    </row>
    <row r="102" s="13" customFormat="1">
      <c r="A102" s="13"/>
      <c r="B102" s="219"/>
      <c r="C102" s="220"/>
      <c r="D102" s="221" t="s">
        <v>155</v>
      </c>
      <c r="E102" s="222" t="s">
        <v>19</v>
      </c>
      <c r="F102" s="223" t="s">
        <v>164</v>
      </c>
      <c r="G102" s="220"/>
      <c r="H102" s="224">
        <v>203.34999999999999</v>
      </c>
      <c r="I102" s="225"/>
      <c r="J102" s="220"/>
      <c r="K102" s="220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155</v>
      </c>
      <c r="AU102" s="230" t="s">
        <v>86</v>
      </c>
      <c r="AV102" s="13" t="s">
        <v>86</v>
      </c>
      <c r="AW102" s="13" t="s">
        <v>36</v>
      </c>
      <c r="AX102" s="13" t="s">
        <v>74</v>
      </c>
      <c r="AY102" s="230" t="s">
        <v>145</v>
      </c>
    </row>
    <row r="103" s="14" customFormat="1">
      <c r="A103" s="14"/>
      <c r="B103" s="231"/>
      <c r="C103" s="232"/>
      <c r="D103" s="221" t="s">
        <v>155</v>
      </c>
      <c r="E103" s="233" t="s">
        <v>19</v>
      </c>
      <c r="F103" s="234" t="s">
        <v>165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155</v>
      </c>
      <c r="AU103" s="240" t="s">
        <v>86</v>
      </c>
      <c r="AV103" s="14" t="s">
        <v>79</v>
      </c>
      <c r="AW103" s="14" t="s">
        <v>36</v>
      </c>
      <c r="AX103" s="14" t="s">
        <v>74</v>
      </c>
      <c r="AY103" s="240" t="s">
        <v>145</v>
      </c>
    </row>
    <row r="104" s="13" customFormat="1">
      <c r="A104" s="13"/>
      <c r="B104" s="219"/>
      <c r="C104" s="220"/>
      <c r="D104" s="221" t="s">
        <v>155</v>
      </c>
      <c r="E104" s="222" t="s">
        <v>19</v>
      </c>
      <c r="F104" s="223" t="s">
        <v>166</v>
      </c>
      <c r="G104" s="220"/>
      <c r="H104" s="224">
        <v>1.6499999999999999</v>
      </c>
      <c r="I104" s="225"/>
      <c r="J104" s="220"/>
      <c r="K104" s="220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155</v>
      </c>
      <c r="AU104" s="230" t="s">
        <v>86</v>
      </c>
      <c r="AV104" s="13" t="s">
        <v>86</v>
      </c>
      <c r="AW104" s="13" t="s">
        <v>36</v>
      </c>
      <c r="AX104" s="13" t="s">
        <v>74</v>
      </c>
      <c r="AY104" s="230" t="s">
        <v>145</v>
      </c>
    </row>
    <row r="105" s="15" customFormat="1">
      <c r="A105" s="15"/>
      <c r="B105" s="241"/>
      <c r="C105" s="242"/>
      <c r="D105" s="221" t="s">
        <v>155</v>
      </c>
      <c r="E105" s="243" t="s">
        <v>19</v>
      </c>
      <c r="F105" s="244" t="s">
        <v>167</v>
      </c>
      <c r="G105" s="242"/>
      <c r="H105" s="245">
        <v>205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1" t="s">
        <v>155</v>
      </c>
      <c r="AU105" s="251" t="s">
        <v>86</v>
      </c>
      <c r="AV105" s="15" t="s">
        <v>151</v>
      </c>
      <c r="AW105" s="15" t="s">
        <v>36</v>
      </c>
      <c r="AX105" s="15" t="s">
        <v>79</v>
      </c>
      <c r="AY105" s="251" t="s">
        <v>145</v>
      </c>
    </row>
    <row r="106" s="2" customFormat="1" ht="24.15" customHeight="1">
      <c r="A106" s="39"/>
      <c r="B106" s="40"/>
      <c r="C106" s="200" t="s">
        <v>85</v>
      </c>
      <c r="D106" s="200" t="s">
        <v>148</v>
      </c>
      <c r="E106" s="201" t="s">
        <v>168</v>
      </c>
      <c r="F106" s="202" t="s">
        <v>169</v>
      </c>
      <c r="G106" s="203" t="s">
        <v>99</v>
      </c>
      <c r="H106" s="204">
        <v>6150</v>
      </c>
      <c r="I106" s="205"/>
      <c r="J106" s="206">
        <f>ROUND(I106*H106,2)</f>
        <v>0</v>
      </c>
      <c r="K106" s="207"/>
      <c r="L106" s="45"/>
      <c r="M106" s="208" t="s">
        <v>19</v>
      </c>
      <c r="N106" s="209" t="s">
        <v>45</v>
      </c>
      <c r="O106" s="85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2" t="s">
        <v>151</v>
      </c>
      <c r="AT106" s="212" t="s">
        <v>148</v>
      </c>
      <c r="AU106" s="212" t="s">
        <v>86</v>
      </c>
      <c r="AY106" s="18" t="s">
        <v>145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8" t="s">
        <v>79</v>
      </c>
      <c r="BK106" s="213">
        <f>ROUND(I106*H106,2)</f>
        <v>0</v>
      </c>
      <c r="BL106" s="18" t="s">
        <v>151</v>
      </c>
      <c r="BM106" s="212" t="s">
        <v>170</v>
      </c>
    </row>
    <row r="107" s="2" customFormat="1">
      <c r="A107" s="39"/>
      <c r="B107" s="40"/>
      <c r="C107" s="41"/>
      <c r="D107" s="214" t="s">
        <v>153</v>
      </c>
      <c r="E107" s="41"/>
      <c r="F107" s="215" t="s">
        <v>171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153</v>
      </c>
      <c r="AU107" s="18" t="s">
        <v>86</v>
      </c>
    </row>
    <row r="108" s="13" customFormat="1">
      <c r="A108" s="13"/>
      <c r="B108" s="219"/>
      <c r="C108" s="220"/>
      <c r="D108" s="221" t="s">
        <v>155</v>
      </c>
      <c r="E108" s="220"/>
      <c r="F108" s="223" t="s">
        <v>172</v>
      </c>
      <c r="G108" s="220"/>
      <c r="H108" s="224">
        <v>6150</v>
      </c>
      <c r="I108" s="225"/>
      <c r="J108" s="220"/>
      <c r="K108" s="220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155</v>
      </c>
      <c r="AU108" s="230" t="s">
        <v>86</v>
      </c>
      <c r="AV108" s="13" t="s">
        <v>86</v>
      </c>
      <c r="AW108" s="13" t="s">
        <v>4</v>
      </c>
      <c r="AX108" s="13" t="s">
        <v>79</v>
      </c>
      <c r="AY108" s="230" t="s">
        <v>145</v>
      </c>
    </row>
    <row r="109" s="2" customFormat="1" ht="24.15" customHeight="1">
      <c r="A109" s="39"/>
      <c r="B109" s="40"/>
      <c r="C109" s="200" t="s">
        <v>151</v>
      </c>
      <c r="D109" s="200" t="s">
        <v>148</v>
      </c>
      <c r="E109" s="201" t="s">
        <v>173</v>
      </c>
      <c r="F109" s="202" t="s">
        <v>174</v>
      </c>
      <c r="G109" s="203" t="s">
        <v>99</v>
      </c>
      <c r="H109" s="204">
        <v>205</v>
      </c>
      <c r="I109" s="205"/>
      <c r="J109" s="206">
        <f>ROUND(I109*H109,2)</f>
        <v>0</v>
      </c>
      <c r="K109" s="207"/>
      <c r="L109" s="45"/>
      <c r="M109" s="208" t="s">
        <v>19</v>
      </c>
      <c r="N109" s="209" t="s">
        <v>45</v>
      </c>
      <c r="O109" s="85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151</v>
      </c>
      <c r="AT109" s="212" t="s">
        <v>148</v>
      </c>
      <c r="AU109" s="212" t="s">
        <v>86</v>
      </c>
      <c r="AY109" s="18" t="s">
        <v>145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79</v>
      </c>
      <c r="BK109" s="213">
        <f>ROUND(I109*H109,2)</f>
        <v>0</v>
      </c>
      <c r="BL109" s="18" t="s">
        <v>151</v>
      </c>
      <c r="BM109" s="212" t="s">
        <v>175</v>
      </c>
    </row>
    <row r="110" s="2" customFormat="1">
      <c r="A110" s="39"/>
      <c r="B110" s="40"/>
      <c r="C110" s="41"/>
      <c r="D110" s="214" t="s">
        <v>153</v>
      </c>
      <c r="E110" s="41"/>
      <c r="F110" s="215" t="s">
        <v>176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153</v>
      </c>
      <c r="AU110" s="18" t="s">
        <v>86</v>
      </c>
    </row>
    <row r="111" s="2" customFormat="1" ht="21.75" customHeight="1">
      <c r="A111" s="39"/>
      <c r="B111" s="40"/>
      <c r="C111" s="200" t="s">
        <v>177</v>
      </c>
      <c r="D111" s="200" t="s">
        <v>148</v>
      </c>
      <c r="E111" s="201" t="s">
        <v>178</v>
      </c>
      <c r="F111" s="202" t="s">
        <v>179</v>
      </c>
      <c r="G111" s="203" t="s">
        <v>99</v>
      </c>
      <c r="H111" s="204">
        <v>94</v>
      </c>
      <c r="I111" s="205"/>
      <c r="J111" s="206">
        <f>ROUND(I111*H111,2)</f>
        <v>0</v>
      </c>
      <c r="K111" s="207"/>
      <c r="L111" s="45"/>
      <c r="M111" s="208" t="s">
        <v>19</v>
      </c>
      <c r="N111" s="209" t="s">
        <v>45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151</v>
      </c>
      <c r="AT111" s="212" t="s">
        <v>148</v>
      </c>
      <c r="AU111" s="212" t="s">
        <v>86</v>
      </c>
      <c r="AY111" s="18" t="s">
        <v>145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79</v>
      </c>
      <c r="BK111" s="213">
        <f>ROUND(I111*H111,2)</f>
        <v>0</v>
      </c>
      <c r="BL111" s="18" t="s">
        <v>151</v>
      </c>
      <c r="BM111" s="212" t="s">
        <v>180</v>
      </c>
    </row>
    <row r="112" s="2" customFormat="1">
      <c r="A112" s="39"/>
      <c r="B112" s="40"/>
      <c r="C112" s="41"/>
      <c r="D112" s="214" t="s">
        <v>153</v>
      </c>
      <c r="E112" s="41"/>
      <c r="F112" s="215" t="s">
        <v>181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153</v>
      </c>
      <c r="AU112" s="18" t="s">
        <v>86</v>
      </c>
    </row>
    <row r="113" s="13" customFormat="1">
      <c r="A113" s="13"/>
      <c r="B113" s="219"/>
      <c r="C113" s="220"/>
      <c r="D113" s="221" t="s">
        <v>155</v>
      </c>
      <c r="E113" s="222" t="s">
        <v>19</v>
      </c>
      <c r="F113" s="223" t="s">
        <v>182</v>
      </c>
      <c r="G113" s="220"/>
      <c r="H113" s="224">
        <v>94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155</v>
      </c>
      <c r="AU113" s="230" t="s">
        <v>86</v>
      </c>
      <c r="AV113" s="13" t="s">
        <v>86</v>
      </c>
      <c r="AW113" s="13" t="s">
        <v>36</v>
      </c>
      <c r="AX113" s="13" t="s">
        <v>79</v>
      </c>
      <c r="AY113" s="230" t="s">
        <v>145</v>
      </c>
    </row>
    <row r="114" s="2" customFormat="1" ht="16.5" customHeight="1">
      <c r="A114" s="39"/>
      <c r="B114" s="40"/>
      <c r="C114" s="200" t="s">
        <v>146</v>
      </c>
      <c r="D114" s="200" t="s">
        <v>148</v>
      </c>
      <c r="E114" s="201" t="s">
        <v>183</v>
      </c>
      <c r="F114" s="202" t="s">
        <v>184</v>
      </c>
      <c r="G114" s="203" t="s">
        <v>185</v>
      </c>
      <c r="H114" s="204">
        <v>28.199999999999999</v>
      </c>
      <c r="I114" s="205"/>
      <c r="J114" s="206">
        <f>ROUND(I114*H114,2)</f>
        <v>0</v>
      </c>
      <c r="K114" s="207"/>
      <c r="L114" s="45"/>
      <c r="M114" s="208" t="s">
        <v>19</v>
      </c>
      <c r="N114" s="209" t="s">
        <v>45</v>
      </c>
      <c r="O114" s="85"/>
      <c r="P114" s="210">
        <f>O114*H114</f>
        <v>0</v>
      </c>
      <c r="Q114" s="210">
        <v>0</v>
      </c>
      <c r="R114" s="210">
        <f>Q114*H114</f>
        <v>0</v>
      </c>
      <c r="S114" s="210">
        <v>2.2000000000000002</v>
      </c>
      <c r="T114" s="211">
        <f>S114*H114</f>
        <v>62.040000000000006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151</v>
      </c>
      <c r="AT114" s="212" t="s">
        <v>148</v>
      </c>
      <c r="AU114" s="212" t="s">
        <v>86</v>
      </c>
      <c r="AY114" s="18" t="s">
        <v>145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79</v>
      </c>
      <c r="BK114" s="213">
        <f>ROUND(I114*H114,2)</f>
        <v>0</v>
      </c>
      <c r="BL114" s="18" t="s">
        <v>151</v>
      </c>
      <c r="BM114" s="212" t="s">
        <v>186</v>
      </c>
    </row>
    <row r="115" s="2" customFormat="1">
      <c r="A115" s="39"/>
      <c r="B115" s="40"/>
      <c r="C115" s="41"/>
      <c r="D115" s="214" t="s">
        <v>153</v>
      </c>
      <c r="E115" s="41"/>
      <c r="F115" s="215" t="s">
        <v>187</v>
      </c>
      <c r="G115" s="41"/>
      <c r="H115" s="41"/>
      <c r="I115" s="216"/>
      <c r="J115" s="41"/>
      <c r="K115" s="41"/>
      <c r="L115" s="45"/>
      <c r="M115" s="217"/>
      <c r="N115" s="218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153</v>
      </c>
      <c r="AU115" s="18" t="s">
        <v>86</v>
      </c>
    </row>
    <row r="116" s="13" customFormat="1">
      <c r="A116" s="13"/>
      <c r="B116" s="219"/>
      <c r="C116" s="220"/>
      <c r="D116" s="221" t="s">
        <v>155</v>
      </c>
      <c r="E116" s="222" t="s">
        <v>19</v>
      </c>
      <c r="F116" s="223" t="s">
        <v>188</v>
      </c>
      <c r="G116" s="220"/>
      <c r="H116" s="224">
        <v>28.199999999999999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155</v>
      </c>
      <c r="AU116" s="230" t="s">
        <v>86</v>
      </c>
      <c r="AV116" s="13" t="s">
        <v>86</v>
      </c>
      <c r="AW116" s="13" t="s">
        <v>36</v>
      </c>
      <c r="AX116" s="13" t="s">
        <v>79</v>
      </c>
      <c r="AY116" s="230" t="s">
        <v>145</v>
      </c>
    </row>
    <row r="117" s="2" customFormat="1" ht="21.75" customHeight="1">
      <c r="A117" s="39"/>
      <c r="B117" s="40"/>
      <c r="C117" s="200" t="s">
        <v>189</v>
      </c>
      <c r="D117" s="200" t="s">
        <v>148</v>
      </c>
      <c r="E117" s="201" t="s">
        <v>190</v>
      </c>
      <c r="F117" s="202" t="s">
        <v>191</v>
      </c>
      <c r="G117" s="203" t="s">
        <v>185</v>
      </c>
      <c r="H117" s="204">
        <v>10.34</v>
      </c>
      <c r="I117" s="205"/>
      <c r="J117" s="206">
        <f>ROUND(I117*H117,2)</f>
        <v>0</v>
      </c>
      <c r="K117" s="207"/>
      <c r="L117" s="45"/>
      <c r="M117" s="208" t="s">
        <v>19</v>
      </c>
      <c r="N117" s="209" t="s">
        <v>45</v>
      </c>
      <c r="O117" s="85"/>
      <c r="P117" s="210">
        <f>O117*H117</f>
        <v>0</v>
      </c>
      <c r="Q117" s="210">
        <v>0</v>
      </c>
      <c r="R117" s="210">
        <f>Q117*H117</f>
        <v>0</v>
      </c>
      <c r="S117" s="210">
        <v>1.3999999999999999</v>
      </c>
      <c r="T117" s="211">
        <f>S117*H117</f>
        <v>14.475999999999999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2" t="s">
        <v>151</v>
      </c>
      <c r="AT117" s="212" t="s">
        <v>148</v>
      </c>
      <c r="AU117" s="212" t="s">
        <v>86</v>
      </c>
      <c r="AY117" s="18" t="s">
        <v>145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8" t="s">
        <v>79</v>
      </c>
      <c r="BK117" s="213">
        <f>ROUND(I117*H117,2)</f>
        <v>0</v>
      </c>
      <c r="BL117" s="18" t="s">
        <v>151</v>
      </c>
      <c r="BM117" s="212" t="s">
        <v>192</v>
      </c>
    </row>
    <row r="118" s="2" customFormat="1">
      <c r="A118" s="39"/>
      <c r="B118" s="40"/>
      <c r="C118" s="41"/>
      <c r="D118" s="214" t="s">
        <v>153</v>
      </c>
      <c r="E118" s="41"/>
      <c r="F118" s="215" t="s">
        <v>193</v>
      </c>
      <c r="G118" s="41"/>
      <c r="H118" s="41"/>
      <c r="I118" s="216"/>
      <c r="J118" s="41"/>
      <c r="K118" s="41"/>
      <c r="L118" s="45"/>
      <c r="M118" s="217"/>
      <c r="N118" s="218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153</v>
      </c>
      <c r="AU118" s="18" t="s">
        <v>86</v>
      </c>
    </row>
    <row r="119" s="13" customFormat="1">
      <c r="A119" s="13"/>
      <c r="B119" s="219"/>
      <c r="C119" s="220"/>
      <c r="D119" s="221" t="s">
        <v>155</v>
      </c>
      <c r="E119" s="222" t="s">
        <v>19</v>
      </c>
      <c r="F119" s="223" t="s">
        <v>194</v>
      </c>
      <c r="G119" s="220"/>
      <c r="H119" s="224">
        <v>10.34</v>
      </c>
      <c r="I119" s="225"/>
      <c r="J119" s="220"/>
      <c r="K119" s="220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155</v>
      </c>
      <c r="AU119" s="230" t="s">
        <v>86</v>
      </c>
      <c r="AV119" s="13" t="s">
        <v>86</v>
      </c>
      <c r="AW119" s="13" t="s">
        <v>36</v>
      </c>
      <c r="AX119" s="13" t="s">
        <v>79</v>
      </c>
      <c r="AY119" s="230" t="s">
        <v>145</v>
      </c>
    </row>
    <row r="120" s="2" customFormat="1" ht="24.15" customHeight="1">
      <c r="A120" s="39"/>
      <c r="B120" s="40"/>
      <c r="C120" s="200" t="s">
        <v>195</v>
      </c>
      <c r="D120" s="200" t="s">
        <v>148</v>
      </c>
      <c r="E120" s="201" t="s">
        <v>196</v>
      </c>
      <c r="F120" s="202" t="s">
        <v>197</v>
      </c>
      <c r="G120" s="203" t="s">
        <v>99</v>
      </c>
      <c r="H120" s="204">
        <v>5.4400000000000004</v>
      </c>
      <c r="I120" s="205"/>
      <c r="J120" s="206">
        <f>ROUND(I120*H120,2)</f>
        <v>0</v>
      </c>
      <c r="K120" s="207"/>
      <c r="L120" s="45"/>
      <c r="M120" s="208" t="s">
        <v>19</v>
      </c>
      <c r="N120" s="209" t="s">
        <v>45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0.014</v>
      </c>
      <c r="T120" s="211">
        <f>S120*H120</f>
        <v>0.076160000000000005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151</v>
      </c>
      <c r="AT120" s="212" t="s">
        <v>148</v>
      </c>
      <c r="AU120" s="212" t="s">
        <v>86</v>
      </c>
      <c r="AY120" s="18" t="s">
        <v>145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79</v>
      </c>
      <c r="BK120" s="213">
        <f>ROUND(I120*H120,2)</f>
        <v>0</v>
      </c>
      <c r="BL120" s="18" t="s">
        <v>151</v>
      </c>
      <c r="BM120" s="212" t="s">
        <v>198</v>
      </c>
    </row>
    <row r="121" s="2" customFormat="1">
      <c r="A121" s="39"/>
      <c r="B121" s="40"/>
      <c r="C121" s="41"/>
      <c r="D121" s="214" t="s">
        <v>153</v>
      </c>
      <c r="E121" s="41"/>
      <c r="F121" s="215" t="s">
        <v>199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153</v>
      </c>
      <c r="AU121" s="18" t="s">
        <v>86</v>
      </c>
    </row>
    <row r="122" s="14" customFormat="1">
      <c r="A122" s="14"/>
      <c r="B122" s="231"/>
      <c r="C122" s="232"/>
      <c r="D122" s="221" t="s">
        <v>155</v>
      </c>
      <c r="E122" s="233" t="s">
        <v>19</v>
      </c>
      <c r="F122" s="234" t="s">
        <v>200</v>
      </c>
      <c r="G122" s="232"/>
      <c r="H122" s="233" t="s">
        <v>19</v>
      </c>
      <c r="I122" s="235"/>
      <c r="J122" s="232"/>
      <c r="K122" s="232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155</v>
      </c>
      <c r="AU122" s="240" t="s">
        <v>86</v>
      </c>
      <c r="AV122" s="14" t="s">
        <v>79</v>
      </c>
      <c r="AW122" s="14" t="s">
        <v>36</v>
      </c>
      <c r="AX122" s="14" t="s">
        <v>74</v>
      </c>
      <c r="AY122" s="240" t="s">
        <v>145</v>
      </c>
    </row>
    <row r="123" s="13" customFormat="1">
      <c r="A123" s="13"/>
      <c r="B123" s="219"/>
      <c r="C123" s="220"/>
      <c r="D123" s="221" t="s">
        <v>155</v>
      </c>
      <c r="E123" s="222" t="s">
        <v>19</v>
      </c>
      <c r="F123" s="223" t="s">
        <v>201</v>
      </c>
      <c r="G123" s="220"/>
      <c r="H123" s="224">
        <v>5.4400000000000004</v>
      </c>
      <c r="I123" s="225"/>
      <c r="J123" s="220"/>
      <c r="K123" s="220"/>
      <c r="L123" s="226"/>
      <c r="M123" s="227"/>
      <c r="N123" s="228"/>
      <c r="O123" s="228"/>
      <c r="P123" s="228"/>
      <c r="Q123" s="228"/>
      <c r="R123" s="228"/>
      <c r="S123" s="228"/>
      <c r="T123" s="22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0" t="s">
        <v>155</v>
      </c>
      <c r="AU123" s="230" t="s">
        <v>86</v>
      </c>
      <c r="AV123" s="13" t="s">
        <v>86</v>
      </c>
      <c r="AW123" s="13" t="s">
        <v>36</v>
      </c>
      <c r="AX123" s="13" t="s">
        <v>79</v>
      </c>
      <c r="AY123" s="230" t="s">
        <v>145</v>
      </c>
    </row>
    <row r="124" s="2" customFormat="1" ht="16.5" customHeight="1">
      <c r="A124" s="39"/>
      <c r="B124" s="40"/>
      <c r="C124" s="200" t="s">
        <v>157</v>
      </c>
      <c r="D124" s="200" t="s">
        <v>148</v>
      </c>
      <c r="E124" s="201" t="s">
        <v>202</v>
      </c>
      <c r="F124" s="202" t="s">
        <v>203</v>
      </c>
      <c r="G124" s="203" t="s">
        <v>99</v>
      </c>
      <c r="H124" s="204">
        <v>21.579999999999998</v>
      </c>
      <c r="I124" s="205"/>
      <c r="J124" s="206">
        <f>ROUND(I124*H124,2)</f>
        <v>0</v>
      </c>
      <c r="K124" s="207"/>
      <c r="L124" s="45"/>
      <c r="M124" s="208" t="s">
        <v>19</v>
      </c>
      <c r="N124" s="209" t="s">
        <v>45</v>
      </c>
      <c r="O124" s="85"/>
      <c r="P124" s="210">
        <f>O124*H124</f>
        <v>0</v>
      </c>
      <c r="Q124" s="210">
        <v>0.020140000000000002</v>
      </c>
      <c r="R124" s="210">
        <f>Q124*H124</f>
        <v>0.43462119999999999</v>
      </c>
      <c r="S124" s="210">
        <v>0</v>
      </c>
      <c r="T124" s="21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2" t="s">
        <v>151</v>
      </c>
      <c r="AT124" s="212" t="s">
        <v>148</v>
      </c>
      <c r="AU124" s="212" t="s">
        <v>86</v>
      </c>
      <c r="AY124" s="18" t="s">
        <v>145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8" t="s">
        <v>79</v>
      </c>
      <c r="BK124" s="213">
        <f>ROUND(I124*H124,2)</f>
        <v>0</v>
      </c>
      <c r="BL124" s="18" t="s">
        <v>151</v>
      </c>
      <c r="BM124" s="212" t="s">
        <v>204</v>
      </c>
    </row>
    <row r="125" s="2" customFormat="1">
      <c r="A125" s="39"/>
      <c r="B125" s="40"/>
      <c r="C125" s="41"/>
      <c r="D125" s="214" t="s">
        <v>153</v>
      </c>
      <c r="E125" s="41"/>
      <c r="F125" s="215" t="s">
        <v>205</v>
      </c>
      <c r="G125" s="41"/>
      <c r="H125" s="41"/>
      <c r="I125" s="216"/>
      <c r="J125" s="41"/>
      <c r="K125" s="41"/>
      <c r="L125" s="45"/>
      <c r="M125" s="217"/>
      <c r="N125" s="218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153</v>
      </c>
      <c r="AU125" s="18" t="s">
        <v>86</v>
      </c>
    </row>
    <row r="126" s="14" customFormat="1">
      <c r="A126" s="14"/>
      <c r="B126" s="231"/>
      <c r="C126" s="232"/>
      <c r="D126" s="221" t="s">
        <v>155</v>
      </c>
      <c r="E126" s="233" t="s">
        <v>19</v>
      </c>
      <c r="F126" s="234" t="s">
        <v>206</v>
      </c>
      <c r="G126" s="232"/>
      <c r="H126" s="233" t="s">
        <v>19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155</v>
      </c>
      <c r="AU126" s="240" t="s">
        <v>86</v>
      </c>
      <c r="AV126" s="14" t="s">
        <v>79</v>
      </c>
      <c r="AW126" s="14" t="s">
        <v>36</v>
      </c>
      <c r="AX126" s="14" t="s">
        <v>74</v>
      </c>
      <c r="AY126" s="240" t="s">
        <v>145</v>
      </c>
    </row>
    <row r="127" s="13" customFormat="1">
      <c r="A127" s="13"/>
      <c r="B127" s="219"/>
      <c r="C127" s="220"/>
      <c r="D127" s="221" t="s">
        <v>155</v>
      </c>
      <c r="E127" s="222" t="s">
        <v>19</v>
      </c>
      <c r="F127" s="223" t="s">
        <v>207</v>
      </c>
      <c r="G127" s="220"/>
      <c r="H127" s="224">
        <v>21.579999999999998</v>
      </c>
      <c r="I127" s="225"/>
      <c r="J127" s="220"/>
      <c r="K127" s="220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155</v>
      </c>
      <c r="AU127" s="230" t="s">
        <v>86</v>
      </c>
      <c r="AV127" s="13" t="s">
        <v>86</v>
      </c>
      <c r="AW127" s="13" t="s">
        <v>36</v>
      </c>
      <c r="AX127" s="13" t="s">
        <v>79</v>
      </c>
      <c r="AY127" s="230" t="s">
        <v>145</v>
      </c>
    </row>
    <row r="128" s="12" customFormat="1" ht="22.8" customHeight="1">
      <c r="A128" s="12"/>
      <c r="B128" s="184"/>
      <c r="C128" s="185"/>
      <c r="D128" s="186" t="s">
        <v>73</v>
      </c>
      <c r="E128" s="198" t="s">
        <v>208</v>
      </c>
      <c r="F128" s="198" t="s">
        <v>209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SUM(P129:P143)</f>
        <v>0</v>
      </c>
      <c r="Q128" s="192"/>
      <c r="R128" s="193">
        <f>SUM(R129:R143)</f>
        <v>0</v>
      </c>
      <c r="S128" s="192"/>
      <c r="T128" s="194">
        <f>SUM(T129:T143)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5" t="s">
        <v>79</v>
      </c>
      <c r="AT128" s="196" t="s">
        <v>73</v>
      </c>
      <c r="AU128" s="196" t="s">
        <v>79</v>
      </c>
      <c r="AY128" s="195" t="s">
        <v>145</v>
      </c>
      <c r="BK128" s="197">
        <f>SUM(BK129:BK143)</f>
        <v>0</v>
      </c>
    </row>
    <row r="129" s="2" customFormat="1" ht="24.15" customHeight="1">
      <c r="A129" s="39"/>
      <c r="B129" s="40"/>
      <c r="C129" s="200" t="s">
        <v>106</v>
      </c>
      <c r="D129" s="200" t="s">
        <v>148</v>
      </c>
      <c r="E129" s="201" t="s">
        <v>210</v>
      </c>
      <c r="F129" s="202" t="s">
        <v>211</v>
      </c>
      <c r="G129" s="203" t="s">
        <v>212</v>
      </c>
      <c r="H129" s="204">
        <v>89.597999999999999</v>
      </c>
      <c r="I129" s="205"/>
      <c r="J129" s="206">
        <f>ROUND(I129*H129,2)</f>
        <v>0</v>
      </c>
      <c r="K129" s="207"/>
      <c r="L129" s="45"/>
      <c r="M129" s="208" t="s">
        <v>19</v>
      </c>
      <c r="N129" s="209" t="s">
        <v>45</v>
      </c>
      <c r="O129" s="85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2" t="s">
        <v>151</v>
      </c>
      <c r="AT129" s="212" t="s">
        <v>148</v>
      </c>
      <c r="AU129" s="212" t="s">
        <v>86</v>
      </c>
      <c r="AY129" s="18" t="s">
        <v>145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8" t="s">
        <v>79</v>
      </c>
      <c r="BK129" s="213">
        <f>ROUND(I129*H129,2)</f>
        <v>0</v>
      </c>
      <c r="BL129" s="18" t="s">
        <v>151</v>
      </c>
      <c r="BM129" s="212" t="s">
        <v>213</v>
      </c>
    </row>
    <row r="130" s="2" customFormat="1">
      <c r="A130" s="39"/>
      <c r="B130" s="40"/>
      <c r="C130" s="41"/>
      <c r="D130" s="214" t="s">
        <v>153</v>
      </c>
      <c r="E130" s="41"/>
      <c r="F130" s="215" t="s">
        <v>214</v>
      </c>
      <c r="G130" s="41"/>
      <c r="H130" s="41"/>
      <c r="I130" s="216"/>
      <c r="J130" s="41"/>
      <c r="K130" s="41"/>
      <c r="L130" s="45"/>
      <c r="M130" s="217"/>
      <c r="N130" s="218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153</v>
      </c>
      <c r="AU130" s="18" t="s">
        <v>86</v>
      </c>
    </row>
    <row r="131" s="2" customFormat="1" ht="16.5" customHeight="1">
      <c r="A131" s="39"/>
      <c r="B131" s="40"/>
      <c r="C131" s="200" t="s">
        <v>215</v>
      </c>
      <c r="D131" s="200" t="s">
        <v>148</v>
      </c>
      <c r="E131" s="201" t="s">
        <v>216</v>
      </c>
      <c r="F131" s="202" t="s">
        <v>217</v>
      </c>
      <c r="G131" s="203" t="s">
        <v>83</v>
      </c>
      <c r="H131" s="204">
        <v>10.800000000000001</v>
      </c>
      <c r="I131" s="205"/>
      <c r="J131" s="206">
        <f>ROUND(I131*H131,2)</f>
        <v>0</v>
      </c>
      <c r="K131" s="207"/>
      <c r="L131" s="45"/>
      <c r="M131" s="208" t="s">
        <v>19</v>
      </c>
      <c r="N131" s="209" t="s">
        <v>45</v>
      </c>
      <c r="O131" s="85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2" t="s">
        <v>151</v>
      </c>
      <c r="AT131" s="212" t="s">
        <v>148</v>
      </c>
      <c r="AU131" s="212" t="s">
        <v>86</v>
      </c>
      <c r="AY131" s="18" t="s">
        <v>145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8" t="s">
        <v>79</v>
      </c>
      <c r="BK131" s="213">
        <f>ROUND(I131*H131,2)</f>
        <v>0</v>
      </c>
      <c r="BL131" s="18" t="s">
        <v>151</v>
      </c>
      <c r="BM131" s="212" t="s">
        <v>218</v>
      </c>
    </row>
    <row r="132" s="2" customFormat="1">
      <c r="A132" s="39"/>
      <c r="B132" s="40"/>
      <c r="C132" s="41"/>
      <c r="D132" s="214" t="s">
        <v>153</v>
      </c>
      <c r="E132" s="41"/>
      <c r="F132" s="215" t="s">
        <v>219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153</v>
      </c>
      <c r="AU132" s="18" t="s">
        <v>86</v>
      </c>
    </row>
    <row r="133" s="2" customFormat="1" ht="24.15" customHeight="1">
      <c r="A133" s="39"/>
      <c r="B133" s="40"/>
      <c r="C133" s="200" t="s">
        <v>220</v>
      </c>
      <c r="D133" s="200" t="s">
        <v>148</v>
      </c>
      <c r="E133" s="201" t="s">
        <v>221</v>
      </c>
      <c r="F133" s="202" t="s">
        <v>222</v>
      </c>
      <c r="G133" s="203" t="s">
        <v>83</v>
      </c>
      <c r="H133" s="204">
        <v>108</v>
      </c>
      <c r="I133" s="205"/>
      <c r="J133" s="206">
        <f>ROUND(I133*H133,2)</f>
        <v>0</v>
      </c>
      <c r="K133" s="207"/>
      <c r="L133" s="45"/>
      <c r="M133" s="208" t="s">
        <v>19</v>
      </c>
      <c r="N133" s="209" t="s">
        <v>45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151</v>
      </c>
      <c r="AT133" s="212" t="s">
        <v>148</v>
      </c>
      <c r="AU133" s="212" t="s">
        <v>86</v>
      </c>
      <c r="AY133" s="18" t="s">
        <v>145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79</v>
      </c>
      <c r="BK133" s="213">
        <f>ROUND(I133*H133,2)</f>
        <v>0</v>
      </c>
      <c r="BL133" s="18" t="s">
        <v>151</v>
      </c>
      <c r="BM133" s="212" t="s">
        <v>223</v>
      </c>
    </row>
    <row r="134" s="2" customFormat="1">
      <c r="A134" s="39"/>
      <c r="B134" s="40"/>
      <c r="C134" s="41"/>
      <c r="D134" s="214" t="s">
        <v>153</v>
      </c>
      <c r="E134" s="41"/>
      <c r="F134" s="215" t="s">
        <v>224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153</v>
      </c>
      <c r="AU134" s="18" t="s">
        <v>86</v>
      </c>
    </row>
    <row r="135" s="13" customFormat="1">
      <c r="A135" s="13"/>
      <c r="B135" s="219"/>
      <c r="C135" s="220"/>
      <c r="D135" s="221" t="s">
        <v>155</v>
      </c>
      <c r="E135" s="220"/>
      <c r="F135" s="223" t="s">
        <v>225</v>
      </c>
      <c r="G135" s="220"/>
      <c r="H135" s="224">
        <v>108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155</v>
      </c>
      <c r="AU135" s="230" t="s">
        <v>86</v>
      </c>
      <c r="AV135" s="13" t="s">
        <v>86</v>
      </c>
      <c r="AW135" s="13" t="s">
        <v>4</v>
      </c>
      <c r="AX135" s="13" t="s">
        <v>79</v>
      </c>
      <c r="AY135" s="230" t="s">
        <v>145</v>
      </c>
    </row>
    <row r="136" s="2" customFormat="1" ht="21.75" customHeight="1">
      <c r="A136" s="39"/>
      <c r="B136" s="40"/>
      <c r="C136" s="200" t="s">
        <v>226</v>
      </c>
      <c r="D136" s="200" t="s">
        <v>148</v>
      </c>
      <c r="E136" s="201" t="s">
        <v>227</v>
      </c>
      <c r="F136" s="202" t="s">
        <v>228</v>
      </c>
      <c r="G136" s="203" t="s">
        <v>212</v>
      </c>
      <c r="H136" s="204">
        <v>89.597999999999999</v>
      </c>
      <c r="I136" s="205"/>
      <c r="J136" s="206">
        <f>ROUND(I136*H136,2)</f>
        <v>0</v>
      </c>
      <c r="K136" s="207"/>
      <c r="L136" s="45"/>
      <c r="M136" s="208" t="s">
        <v>19</v>
      </c>
      <c r="N136" s="209" t="s">
        <v>45</v>
      </c>
      <c r="O136" s="85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2" t="s">
        <v>151</v>
      </c>
      <c r="AT136" s="212" t="s">
        <v>148</v>
      </c>
      <c r="AU136" s="212" t="s">
        <v>86</v>
      </c>
      <c r="AY136" s="18" t="s">
        <v>145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8" t="s">
        <v>79</v>
      </c>
      <c r="BK136" s="213">
        <f>ROUND(I136*H136,2)</f>
        <v>0</v>
      </c>
      <c r="BL136" s="18" t="s">
        <v>151</v>
      </c>
      <c r="BM136" s="212" t="s">
        <v>229</v>
      </c>
    </row>
    <row r="137" s="2" customFormat="1">
      <c r="A137" s="39"/>
      <c r="B137" s="40"/>
      <c r="C137" s="41"/>
      <c r="D137" s="214" t="s">
        <v>153</v>
      </c>
      <c r="E137" s="41"/>
      <c r="F137" s="215" t="s">
        <v>230</v>
      </c>
      <c r="G137" s="41"/>
      <c r="H137" s="41"/>
      <c r="I137" s="216"/>
      <c r="J137" s="41"/>
      <c r="K137" s="41"/>
      <c r="L137" s="45"/>
      <c r="M137" s="217"/>
      <c r="N137" s="21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153</v>
      </c>
      <c r="AU137" s="18" t="s">
        <v>86</v>
      </c>
    </row>
    <row r="138" s="2" customFormat="1" ht="24.15" customHeight="1">
      <c r="A138" s="39"/>
      <c r="B138" s="40"/>
      <c r="C138" s="200" t="s">
        <v>231</v>
      </c>
      <c r="D138" s="200" t="s">
        <v>148</v>
      </c>
      <c r="E138" s="201" t="s">
        <v>232</v>
      </c>
      <c r="F138" s="202" t="s">
        <v>233</v>
      </c>
      <c r="G138" s="203" t="s">
        <v>212</v>
      </c>
      <c r="H138" s="204">
        <v>806.38199999999995</v>
      </c>
      <c r="I138" s="205"/>
      <c r="J138" s="206">
        <f>ROUND(I138*H138,2)</f>
        <v>0</v>
      </c>
      <c r="K138" s="207"/>
      <c r="L138" s="45"/>
      <c r="M138" s="208" t="s">
        <v>19</v>
      </c>
      <c r="N138" s="209" t="s">
        <v>45</v>
      </c>
      <c r="O138" s="85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2" t="s">
        <v>151</v>
      </c>
      <c r="AT138" s="212" t="s">
        <v>148</v>
      </c>
      <c r="AU138" s="212" t="s">
        <v>86</v>
      </c>
      <c r="AY138" s="18" t="s">
        <v>145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8" t="s">
        <v>79</v>
      </c>
      <c r="BK138" s="213">
        <f>ROUND(I138*H138,2)</f>
        <v>0</v>
      </c>
      <c r="BL138" s="18" t="s">
        <v>151</v>
      </c>
      <c r="BM138" s="212" t="s">
        <v>234</v>
      </c>
    </row>
    <row r="139" s="2" customFormat="1">
      <c r="A139" s="39"/>
      <c r="B139" s="40"/>
      <c r="C139" s="41"/>
      <c r="D139" s="214" t="s">
        <v>153</v>
      </c>
      <c r="E139" s="41"/>
      <c r="F139" s="215" t="s">
        <v>235</v>
      </c>
      <c r="G139" s="41"/>
      <c r="H139" s="41"/>
      <c r="I139" s="216"/>
      <c r="J139" s="41"/>
      <c r="K139" s="41"/>
      <c r="L139" s="45"/>
      <c r="M139" s="217"/>
      <c r="N139" s="218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153</v>
      </c>
      <c r="AU139" s="18" t="s">
        <v>86</v>
      </c>
    </row>
    <row r="140" s="2" customFormat="1">
      <c r="A140" s="39"/>
      <c r="B140" s="40"/>
      <c r="C140" s="41"/>
      <c r="D140" s="221" t="s">
        <v>236</v>
      </c>
      <c r="E140" s="41"/>
      <c r="F140" s="252" t="s">
        <v>237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236</v>
      </c>
      <c r="AU140" s="18" t="s">
        <v>86</v>
      </c>
    </row>
    <row r="141" s="13" customFormat="1">
      <c r="A141" s="13"/>
      <c r="B141" s="219"/>
      <c r="C141" s="220"/>
      <c r="D141" s="221" t="s">
        <v>155</v>
      </c>
      <c r="E141" s="220"/>
      <c r="F141" s="223" t="s">
        <v>238</v>
      </c>
      <c r="G141" s="220"/>
      <c r="H141" s="224">
        <v>806.38199999999995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155</v>
      </c>
      <c r="AU141" s="230" t="s">
        <v>86</v>
      </c>
      <c r="AV141" s="13" t="s">
        <v>86</v>
      </c>
      <c r="AW141" s="13" t="s">
        <v>4</v>
      </c>
      <c r="AX141" s="13" t="s">
        <v>79</v>
      </c>
      <c r="AY141" s="230" t="s">
        <v>145</v>
      </c>
    </row>
    <row r="142" s="2" customFormat="1" ht="24.15" customHeight="1">
      <c r="A142" s="39"/>
      <c r="B142" s="40"/>
      <c r="C142" s="200" t="s">
        <v>8</v>
      </c>
      <c r="D142" s="200" t="s">
        <v>148</v>
      </c>
      <c r="E142" s="201" t="s">
        <v>239</v>
      </c>
      <c r="F142" s="202" t="s">
        <v>240</v>
      </c>
      <c r="G142" s="203" t="s">
        <v>212</v>
      </c>
      <c r="H142" s="204">
        <v>89.597999999999999</v>
      </c>
      <c r="I142" s="205"/>
      <c r="J142" s="206">
        <f>ROUND(I142*H142,2)</f>
        <v>0</v>
      </c>
      <c r="K142" s="207"/>
      <c r="L142" s="45"/>
      <c r="M142" s="208" t="s">
        <v>19</v>
      </c>
      <c r="N142" s="209" t="s">
        <v>45</v>
      </c>
      <c r="O142" s="85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151</v>
      </c>
      <c r="AT142" s="212" t="s">
        <v>148</v>
      </c>
      <c r="AU142" s="212" t="s">
        <v>86</v>
      </c>
      <c r="AY142" s="18" t="s">
        <v>145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79</v>
      </c>
      <c r="BK142" s="213">
        <f>ROUND(I142*H142,2)</f>
        <v>0</v>
      </c>
      <c r="BL142" s="18" t="s">
        <v>151</v>
      </c>
      <c r="BM142" s="212" t="s">
        <v>241</v>
      </c>
    </row>
    <row r="143" s="2" customFormat="1">
      <c r="A143" s="39"/>
      <c r="B143" s="40"/>
      <c r="C143" s="41"/>
      <c r="D143" s="214" t="s">
        <v>153</v>
      </c>
      <c r="E143" s="41"/>
      <c r="F143" s="215" t="s">
        <v>242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153</v>
      </c>
      <c r="AU143" s="18" t="s">
        <v>86</v>
      </c>
    </row>
    <row r="144" s="12" customFormat="1" ht="22.8" customHeight="1">
      <c r="A144" s="12"/>
      <c r="B144" s="184"/>
      <c r="C144" s="185"/>
      <c r="D144" s="186" t="s">
        <v>73</v>
      </c>
      <c r="E144" s="198" t="s">
        <v>243</v>
      </c>
      <c r="F144" s="198" t="s">
        <v>244</v>
      </c>
      <c r="G144" s="185"/>
      <c r="H144" s="185"/>
      <c r="I144" s="188"/>
      <c r="J144" s="199">
        <f>BK144</f>
        <v>0</v>
      </c>
      <c r="K144" s="185"/>
      <c r="L144" s="190"/>
      <c r="M144" s="191"/>
      <c r="N144" s="192"/>
      <c r="O144" s="192"/>
      <c r="P144" s="193">
        <f>SUM(P145:P146)</f>
        <v>0</v>
      </c>
      <c r="Q144" s="192"/>
      <c r="R144" s="193">
        <f>SUM(R145:R146)</f>
        <v>0</v>
      </c>
      <c r="S144" s="192"/>
      <c r="T144" s="19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5" t="s">
        <v>79</v>
      </c>
      <c r="AT144" s="196" t="s">
        <v>73</v>
      </c>
      <c r="AU144" s="196" t="s">
        <v>79</v>
      </c>
      <c r="AY144" s="195" t="s">
        <v>145</v>
      </c>
      <c r="BK144" s="197">
        <f>SUM(BK145:BK146)</f>
        <v>0</v>
      </c>
    </row>
    <row r="145" s="2" customFormat="1" ht="33" customHeight="1">
      <c r="A145" s="39"/>
      <c r="B145" s="40"/>
      <c r="C145" s="200" t="s">
        <v>245</v>
      </c>
      <c r="D145" s="200" t="s">
        <v>148</v>
      </c>
      <c r="E145" s="201" t="s">
        <v>246</v>
      </c>
      <c r="F145" s="202" t="s">
        <v>247</v>
      </c>
      <c r="G145" s="203" t="s">
        <v>212</v>
      </c>
      <c r="H145" s="204">
        <v>144.62799999999999</v>
      </c>
      <c r="I145" s="205"/>
      <c r="J145" s="206">
        <f>ROUND(I145*H145,2)</f>
        <v>0</v>
      </c>
      <c r="K145" s="207"/>
      <c r="L145" s="45"/>
      <c r="M145" s="208" t="s">
        <v>19</v>
      </c>
      <c r="N145" s="209" t="s">
        <v>45</v>
      </c>
      <c r="O145" s="8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151</v>
      </c>
      <c r="AT145" s="212" t="s">
        <v>148</v>
      </c>
      <c r="AU145" s="212" t="s">
        <v>86</v>
      </c>
      <c r="AY145" s="18" t="s">
        <v>145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79</v>
      </c>
      <c r="BK145" s="213">
        <f>ROUND(I145*H145,2)</f>
        <v>0</v>
      </c>
      <c r="BL145" s="18" t="s">
        <v>151</v>
      </c>
      <c r="BM145" s="212" t="s">
        <v>248</v>
      </c>
    </row>
    <row r="146" s="2" customFormat="1">
      <c r="A146" s="39"/>
      <c r="B146" s="40"/>
      <c r="C146" s="41"/>
      <c r="D146" s="214" t="s">
        <v>153</v>
      </c>
      <c r="E146" s="41"/>
      <c r="F146" s="215" t="s">
        <v>249</v>
      </c>
      <c r="G146" s="41"/>
      <c r="H146" s="41"/>
      <c r="I146" s="216"/>
      <c r="J146" s="41"/>
      <c r="K146" s="41"/>
      <c r="L146" s="45"/>
      <c r="M146" s="217"/>
      <c r="N146" s="218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153</v>
      </c>
      <c r="AU146" s="18" t="s">
        <v>86</v>
      </c>
    </row>
    <row r="147" s="12" customFormat="1" ht="25.92" customHeight="1">
      <c r="A147" s="12"/>
      <c r="B147" s="184"/>
      <c r="C147" s="185"/>
      <c r="D147" s="186" t="s">
        <v>73</v>
      </c>
      <c r="E147" s="187" t="s">
        <v>250</v>
      </c>
      <c r="F147" s="187" t="s">
        <v>251</v>
      </c>
      <c r="G147" s="185"/>
      <c r="H147" s="185"/>
      <c r="I147" s="188"/>
      <c r="J147" s="189">
        <f>BK147</f>
        <v>0</v>
      </c>
      <c r="K147" s="185"/>
      <c r="L147" s="190"/>
      <c r="M147" s="191"/>
      <c r="N147" s="192"/>
      <c r="O147" s="192"/>
      <c r="P147" s="193">
        <f>P148+P152+P241+P288+P306+P334+P364</f>
        <v>0</v>
      </c>
      <c r="Q147" s="192"/>
      <c r="R147" s="193">
        <f>R148+R152+R241+R288+R306+R334+R364</f>
        <v>147.63849044</v>
      </c>
      <c r="S147" s="192"/>
      <c r="T147" s="194">
        <f>T148+T152+T241+T288+T306+T334+T364</f>
        <v>13.005928000000001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5" t="s">
        <v>86</v>
      </c>
      <c r="AT147" s="196" t="s">
        <v>73</v>
      </c>
      <c r="AU147" s="196" t="s">
        <v>74</v>
      </c>
      <c r="AY147" s="195" t="s">
        <v>145</v>
      </c>
      <c r="BK147" s="197">
        <f>BK148+BK152+BK241+BK288+BK306+BK334+BK364</f>
        <v>0</v>
      </c>
    </row>
    <row r="148" s="12" customFormat="1" ht="22.8" customHeight="1">
      <c r="A148" s="12"/>
      <c r="B148" s="184"/>
      <c r="C148" s="185"/>
      <c r="D148" s="186" t="s">
        <v>73</v>
      </c>
      <c r="E148" s="198" t="s">
        <v>252</v>
      </c>
      <c r="F148" s="198" t="s">
        <v>253</v>
      </c>
      <c r="G148" s="185"/>
      <c r="H148" s="185"/>
      <c r="I148" s="188"/>
      <c r="J148" s="199">
        <f>BK148</f>
        <v>0</v>
      </c>
      <c r="K148" s="185"/>
      <c r="L148" s="190"/>
      <c r="M148" s="191"/>
      <c r="N148" s="192"/>
      <c r="O148" s="192"/>
      <c r="P148" s="193">
        <f>SUM(P149:P151)</f>
        <v>0</v>
      </c>
      <c r="Q148" s="192"/>
      <c r="R148" s="193">
        <f>SUM(R149:R151)</f>
        <v>0</v>
      </c>
      <c r="S148" s="192"/>
      <c r="T148" s="194">
        <f>SUM(T149:T151)</f>
        <v>0.0011280000000000001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5" t="s">
        <v>86</v>
      </c>
      <c r="AT148" s="196" t="s">
        <v>73</v>
      </c>
      <c r="AU148" s="196" t="s">
        <v>79</v>
      </c>
      <c r="AY148" s="195" t="s">
        <v>145</v>
      </c>
      <c r="BK148" s="197">
        <f>SUM(BK149:BK151)</f>
        <v>0</v>
      </c>
    </row>
    <row r="149" s="2" customFormat="1" ht="16.5" customHeight="1">
      <c r="A149" s="39"/>
      <c r="B149" s="40"/>
      <c r="C149" s="200" t="s">
        <v>254</v>
      </c>
      <c r="D149" s="200" t="s">
        <v>148</v>
      </c>
      <c r="E149" s="201" t="s">
        <v>255</v>
      </c>
      <c r="F149" s="202" t="s">
        <v>256</v>
      </c>
      <c r="G149" s="203" t="s">
        <v>83</v>
      </c>
      <c r="H149" s="204">
        <v>11.279999999999999</v>
      </c>
      <c r="I149" s="205"/>
      <c r="J149" s="206">
        <f>ROUND(I149*H149,2)</f>
        <v>0</v>
      </c>
      <c r="K149" s="207"/>
      <c r="L149" s="45"/>
      <c r="M149" s="208" t="s">
        <v>19</v>
      </c>
      <c r="N149" s="209" t="s">
        <v>45</v>
      </c>
      <c r="O149" s="85"/>
      <c r="P149" s="210">
        <f>O149*H149</f>
        <v>0</v>
      </c>
      <c r="Q149" s="210">
        <v>0</v>
      </c>
      <c r="R149" s="210">
        <f>Q149*H149</f>
        <v>0</v>
      </c>
      <c r="S149" s="210">
        <v>0.00010000000000000001</v>
      </c>
      <c r="T149" s="211">
        <f>S149*H149</f>
        <v>0.0011280000000000001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245</v>
      </c>
      <c r="AT149" s="212" t="s">
        <v>148</v>
      </c>
      <c r="AU149" s="212" t="s">
        <v>86</v>
      </c>
      <c r="AY149" s="18" t="s">
        <v>145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79</v>
      </c>
      <c r="BK149" s="213">
        <f>ROUND(I149*H149,2)</f>
        <v>0</v>
      </c>
      <c r="BL149" s="18" t="s">
        <v>245</v>
      </c>
      <c r="BM149" s="212" t="s">
        <v>257</v>
      </c>
    </row>
    <row r="150" s="2" customFormat="1">
      <c r="A150" s="39"/>
      <c r="B150" s="40"/>
      <c r="C150" s="41"/>
      <c r="D150" s="214" t="s">
        <v>153</v>
      </c>
      <c r="E150" s="41"/>
      <c r="F150" s="215" t="s">
        <v>258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153</v>
      </c>
      <c r="AU150" s="18" t="s">
        <v>86</v>
      </c>
    </row>
    <row r="151" s="13" customFormat="1">
      <c r="A151" s="13"/>
      <c r="B151" s="219"/>
      <c r="C151" s="220"/>
      <c r="D151" s="221" t="s">
        <v>155</v>
      </c>
      <c r="E151" s="222" t="s">
        <v>19</v>
      </c>
      <c r="F151" s="223" t="s">
        <v>87</v>
      </c>
      <c r="G151" s="220"/>
      <c r="H151" s="224">
        <v>11.279999999999999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155</v>
      </c>
      <c r="AU151" s="230" t="s">
        <v>86</v>
      </c>
      <c r="AV151" s="13" t="s">
        <v>86</v>
      </c>
      <c r="AW151" s="13" t="s">
        <v>36</v>
      </c>
      <c r="AX151" s="13" t="s">
        <v>79</v>
      </c>
      <c r="AY151" s="230" t="s">
        <v>145</v>
      </c>
    </row>
    <row r="152" s="12" customFormat="1" ht="22.8" customHeight="1">
      <c r="A152" s="12"/>
      <c r="B152" s="184"/>
      <c r="C152" s="185"/>
      <c r="D152" s="186" t="s">
        <v>73</v>
      </c>
      <c r="E152" s="198" t="s">
        <v>259</v>
      </c>
      <c r="F152" s="198" t="s">
        <v>260</v>
      </c>
      <c r="G152" s="185"/>
      <c r="H152" s="185"/>
      <c r="I152" s="188"/>
      <c r="J152" s="199">
        <f>BK152</f>
        <v>0</v>
      </c>
      <c r="K152" s="185"/>
      <c r="L152" s="190"/>
      <c r="M152" s="191"/>
      <c r="N152" s="192"/>
      <c r="O152" s="192"/>
      <c r="P152" s="193">
        <f>SUM(P153:P240)</f>
        <v>0</v>
      </c>
      <c r="Q152" s="192"/>
      <c r="R152" s="193">
        <f>SUM(R153:R240)</f>
        <v>145.32179994000001</v>
      </c>
      <c r="S152" s="192"/>
      <c r="T152" s="194">
        <f>SUM(T153:T240)</f>
        <v>4.0321660000000001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5" t="s">
        <v>86</v>
      </c>
      <c r="AT152" s="196" t="s">
        <v>73</v>
      </c>
      <c r="AU152" s="196" t="s">
        <v>79</v>
      </c>
      <c r="AY152" s="195" t="s">
        <v>145</v>
      </c>
      <c r="BK152" s="197">
        <f>SUM(BK153:BK240)</f>
        <v>0</v>
      </c>
    </row>
    <row r="153" s="2" customFormat="1" ht="21.75" customHeight="1">
      <c r="A153" s="39"/>
      <c r="B153" s="40"/>
      <c r="C153" s="200" t="s">
        <v>261</v>
      </c>
      <c r="D153" s="200" t="s">
        <v>148</v>
      </c>
      <c r="E153" s="201" t="s">
        <v>262</v>
      </c>
      <c r="F153" s="202" t="s">
        <v>263</v>
      </c>
      <c r="G153" s="203" t="s">
        <v>99</v>
      </c>
      <c r="H153" s="204">
        <v>94</v>
      </c>
      <c r="I153" s="205"/>
      <c r="J153" s="206">
        <f>ROUND(I153*H153,2)</f>
        <v>0</v>
      </c>
      <c r="K153" s="207"/>
      <c r="L153" s="45"/>
      <c r="M153" s="208" t="s">
        <v>19</v>
      </c>
      <c r="N153" s="209" t="s">
        <v>45</v>
      </c>
      <c r="O153" s="85"/>
      <c r="P153" s="210">
        <f>O153*H153</f>
        <v>0</v>
      </c>
      <c r="Q153" s="210">
        <v>0</v>
      </c>
      <c r="R153" s="210">
        <f>Q153*H153</f>
        <v>0</v>
      </c>
      <c r="S153" s="210">
        <v>0.0054999999999999997</v>
      </c>
      <c r="T153" s="211">
        <f>S153*H153</f>
        <v>0.51700000000000002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2" t="s">
        <v>245</v>
      </c>
      <c r="AT153" s="212" t="s">
        <v>148</v>
      </c>
      <c r="AU153" s="212" t="s">
        <v>86</v>
      </c>
      <c r="AY153" s="18" t="s">
        <v>145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8" t="s">
        <v>79</v>
      </c>
      <c r="BK153" s="213">
        <f>ROUND(I153*H153,2)</f>
        <v>0</v>
      </c>
      <c r="BL153" s="18" t="s">
        <v>245</v>
      </c>
      <c r="BM153" s="212" t="s">
        <v>264</v>
      </c>
    </row>
    <row r="154" s="2" customFormat="1">
      <c r="A154" s="39"/>
      <c r="B154" s="40"/>
      <c r="C154" s="41"/>
      <c r="D154" s="214" t="s">
        <v>153</v>
      </c>
      <c r="E154" s="41"/>
      <c r="F154" s="215" t="s">
        <v>265</v>
      </c>
      <c r="G154" s="41"/>
      <c r="H154" s="41"/>
      <c r="I154" s="216"/>
      <c r="J154" s="41"/>
      <c r="K154" s="41"/>
      <c r="L154" s="45"/>
      <c r="M154" s="217"/>
      <c r="N154" s="21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153</v>
      </c>
      <c r="AU154" s="18" t="s">
        <v>86</v>
      </c>
    </row>
    <row r="155" s="14" customFormat="1">
      <c r="A155" s="14"/>
      <c r="B155" s="231"/>
      <c r="C155" s="232"/>
      <c r="D155" s="221" t="s">
        <v>155</v>
      </c>
      <c r="E155" s="233" t="s">
        <v>19</v>
      </c>
      <c r="F155" s="234" t="s">
        <v>266</v>
      </c>
      <c r="G155" s="232"/>
      <c r="H155" s="233" t="s">
        <v>19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155</v>
      </c>
      <c r="AU155" s="240" t="s">
        <v>86</v>
      </c>
      <c r="AV155" s="14" t="s">
        <v>79</v>
      </c>
      <c r="AW155" s="14" t="s">
        <v>36</v>
      </c>
      <c r="AX155" s="14" t="s">
        <v>74</v>
      </c>
      <c r="AY155" s="240" t="s">
        <v>145</v>
      </c>
    </row>
    <row r="156" s="13" customFormat="1">
      <c r="A156" s="13"/>
      <c r="B156" s="219"/>
      <c r="C156" s="220"/>
      <c r="D156" s="221" t="s">
        <v>155</v>
      </c>
      <c r="E156" s="222" t="s">
        <v>19</v>
      </c>
      <c r="F156" s="223" t="s">
        <v>182</v>
      </c>
      <c r="G156" s="220"/>
      <c r="H156" s="224">
        <v>94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155</v>
      </c>
      <c r="AU156" s="230" t="s">
        <v>86</v>
      </c>
      <c r="AV156" s="13" t="s">
        <v>86</v>
      </c>
      <c r="AW156" s="13" t="s">
        <v>36</v>
      </c>
      <c r="AX156" s="13" t="s">
        <v>79</v>
      </c>
      <c r="AY156" s="230" t="s">
        <v>145</v>
      </c>
    </row>
    <row r="157" s="2" customFormat="1" ht="21.75" customHeight="1">
      <c r="A157" s="39"/>
      <c r="B157" s="40"/>
      <c r="C157" s="200" t="s">
        <v>267</v>
      </c>
      <c r="D157" s="200" t="s">
        <v>148</v>
      </c>
      <c r="E157" s="201" t="s">
        <v>268</v>
      </c>
      <c r="F157" s="202" t="s">
        <v>269</v>
      </c>
      <c r="G157" s="203" t="s">
        <v>99</v>
      </c>
      <c r="H157" s="204">
        <v>198</v>
      </c>
      <c r="I157" s="205"/>
      <c r="J157" s="206">
        <f>ROUND(I157*H157,2)</f>
        <v>0</v>
      </c>
      <c r="K157" s="207"/>
      <c r="L157" s="45"/>
      <c r="M157" s="208" t="s">
        <v>19</v>
      </c>
      <c r="N157" s="209" t="s">
        <v>45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0.016500000000000001</v>
      </c>
      <c r="T157" s="211">
        <f>S157*H157</f>
        <v>3.2670000000000003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245</v>
      </c>
      <c r="AT157" s="212" t="s">
        <v>148</v>
      </c>
      <c r="AU157" s="212" t="s">
        <v>86</v>
      </c>
      <c r="AY157" s="18" t="s">
        <v>145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79</v>
      </c>
      <c r="BK157" s="213">
        <f>ROUND(I157*H157,2)</f>
        <v>0</v>
      </c>
      <c r="BL157" s="18" t="s">
        <v>245</v>
      </c>
      <c r="BM157" s="212" t="s">
        <v>270</v>
      </c>
    </row>
    <row r="158" s="2" customFormat="1">
      <c r="A158" s="39"/>
      <c r="B158" s="40"/>
      <c r="C158" s="41"/>
      <c r="D158" s="214" t="s">
        <v>153</v>
      </c>
      <c r="E158" s="41"/>
      <c r="F158" s="215" t="s">
        <v>271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153</v>
      </c>
      <c r="AU158" s="18" t="s">
        <v>86</v>
      </c>
    </row>
    <row r="159" s="14" customFormat="1">
      <c r="A159" s="14"/>
      <c r="B159" s="231"/>
      <c r="C159" s="232"/>
      <c r="D159" s="221" t="s">
        <v>155</v>
      </c>
      <c r="E159" s="233" t="s">
        <v>19</v>
      </c>
      <c r="F159" s="234" t="s">
        <v>272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155</v>
      </c>
      <c r="AU159" s="240" t="s">
        <v>86</v>
      </c>
      <c r="AV159" s="14" t="s">
        <v>79</v>
      </c>
      <c r="AW159" s="14" t="s">
        <v>36</v>
      </c>
      <c r="AX159" s="14" t="s">
        <v>74</v>
      </c>
      <c r="AY159" s="240" t="s">
        <v>145</v>
      </c>
    </row>
    <row r="160" s="13" customFormat="1">
      <c r="A160" s="13"/>
      <c r="B160" s="219"/>
      <c r="C160" s="220"/>
      <c r="D160" s="221" t="s">
        <v>155</v>
      </c>
      <c r="E160" s="222" t="s">
        <v>19</v>
      </c>
      <c r="F160" s="223" t="s">
        <v>273</v>
      </c>
      <c r="G160" s="220"/>
      <c r="H160" s="224">
        <v>198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155</v>
      </c>
      <c r="AU160" s="230" t="s">
        <v>86</v>
      </c>
      <c r="AV160" s="13" t="s">
        <v>86</v>
      </c>
      <c r="AW160" s="13" t="s">
        <v>36</v>
      </c>
      <c r="AX160" s="13" t="s">
        <v>79</v>
      </c>
      <c r="AY160" s="230" t="s">
        <v>145</v>
      </c>
    </row>
    <row r="161" s="2" customFormat="1" ht="16.5" customHeight="1">
      <c r="A161" s="39"/>
      <c r="B161" s="40"/>
      <c r="C161" s="200" t="s">
        <v>274</v>
      </c>
      <c r="D161" s="200" t="s">
        <v>148</v>
      </c>
      <c r="E161" s="201" t="s">
        <v>275</v>
      </c>
      <c r="F161" s="202" t="s">
        <v>276</v>
      </c>
      <c r="G161" s="203" t="s">
        <v>277</v>
      </c>
      <c r="H161" s="204">
        <v>2</v>
      </c>
      <c r="I161" s="205"/>
      <c r="J161" s="206">
        <f>ROUND(I161*H161,2)</f>
        <v>0</v>
      </c>
      <c r="K161" s="207"/>
      <c r="L161" s="45"/>
      <c r="M161" s="208" t="s">
        <v>19</v>
      </c>
      <c r="N161" s="209" t="s">
        <v>45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0.00029999999999999997</v>
      </c>
      <c r="T161" s="211">
        <f>S161*H161</f>
        <v>0.00059999999999999995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245</v>
      </c>
      <c r="AT161" s="212" t="s">
        <v>148</v>
      </c>
      <c r="AU161" s="212" t="s">
        <v>86</v>
      </c>
      <c r="AY161" s="18" t="s">
        <v>145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79</v>
      </c>
      <c r="BK161" s="213">
        <f>ROUND(I161*H161,2)</f>
        <v>0</v>
      </c>
      <c r="BL161" s="18" t="s">
        <v>245</v>
      </c>
      <c r="BM161" s="212" t="s">
        <v>278</v>
      </c>
    </row>
    <row r="162" s="2" customFormat="1">
      <c r="A162" s="39"/>
      <c r="B162" s="40"/>
      <c r="C162" s="41"/>
      <c r="D162" s="214" t="s">
        <v>153</v>
      </c>
      <c r="E162" s="41"/>
      <c r="F162" s="215" t="s">
        <v>279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153</v>
      </c>
      <c r="AU162" s="18" t="s">
        <v>86</v>
      </c>
    </row>
    <row r="163" s="2" customFormat="1" ht="24.15" customHeight="1">
      <c r="A163" s="39"/>
      <c r="B163" s="40"/>
      <c r="C163" s="200" t="s">
        <v>7</v>
      </c>
      <c r="D163" s="200" t="s">
        <v>148</v>
      </c>
      <c r="E163" s="201" t="s">
        <v>280</v>
      </c>
      <c r="F163" s="202" t="s">
        <v>281</v>
      </c>
      <c r="G163" s="203" t="s">
        <v>99</v>
      </c>
      <c r="H163" s="204">
        <v>15.004</v>
      </c>
      <c r="I163" s="205"/>
      <c r="J163" s="206">
        <f>ROUND(I163*H163,2)</f>
        <v>0</v>
      </c>
      <c r="K163" s="207"/>
      <c r="L163" s="45"/>
      <c r="M163" s="208" t="s">
        <v>19</v>
      </c>
      <c r="N163" s="209" t="s">
        <v>45</v>
      </c>
      <c r="O163" s="85"/>
      <c r="P163" s="210">
        <f>O163*H163</f>
        <v>0</v>
      </c>
      <c r="Q163" s="210">
        <v>0</v>
      </c>
      <c r="R163" s="210">
        <f>Q163*H163</f>
        <v>0</v>
      </c>
      <c r="S163" s="210">
        <v>0.016500000000000001</v>
      </c>
      <c r="T163" s="211">
        <f>S163*H163</f>
        <v>0.24756600000000001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2" t="s">
        <v>245</v>
      </c>
      <c r="AT163" s="212" t="s">
        <v>148</v>
      </c>
      <c r="AU163" s="212" t="s">
        <v>86</v>
      </c>
      <c r="AY163" s="18" t="s">
        <v>145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8" t="s">
        <v>79</v>
      </c>
      <c r="BK163" s="213">
        <f>ROUND(I163*H163,2)</f>
        <v>0</v>
      </c>
      <c r="BL163" s="18" t="s">
        <v>245</v>
      </c>
      <c r="BM163" s="212" t="s">
        <v>282</v>
      </c>
    </row>
    <row r="164" s="2" customFormat="1">
      <c r="A164" s="39"/>
      <c r="B164" s="40"/>
      <c r="C164" s="41"/>
      <c r="D164" s="214" t="s">
        <v>153</v>
      </c>
      <c r="E164" s="41"/>
      <c r="F164" s="215" t="s">
        <v>283</v>
      </c>
      <c r="G164" s="41"/>
      <c r="H164" s="41"/>
      <c r="I164" s="216"/>
      <c r="J164" s="41"/>
      <c r="K164" s="41"/>
      <c r="L164" s="45"/>
      <c r="M164" s="217"/>
      <c r="N164" s="21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153</v>
      </c>
      <c r="AU164" s="18" t="s">
        <v>86</v>
      </c>
    </row>
    <row r="165" s="13" customFormat="1">
      <c r="A165" s="13"/>
      <c r="B165" s="219"/>
      <c r="C165" s="220"/>
      <c r="D165" s="221" t="s">
        <v>155</v>
      </c>
      <c r="E165" s="222" t="s">
        <v>19</v>
      </c>
      <c r="F165" s="223" t="s">
        <v>284</v>
      </c>
      <c r="G165" s="220"/>
      <c r="H165" s="224">
        <v>2.4900000000000002</v>
      </c>
      <c r="I165" s="225"/>
      <c r="J165" s="220"/>
      <c r="K165" s="220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155</v>
      </c>
      <c r="AU165" s="230" t="s">
        <v>86</v>
      </c>
      <c r="AV165" s="13" t="s">
        <v>86</v>
      </c>
      <c r="AW165" s="13" t="s">
        <v>36</v>
      </c>
      <c r="AX165" s="13" t="s">
        <v>74</v>
      </c>
      <c r="AY165" s="230" t="s">
        <v>145</v>
      </c>
    </row>
    <row r="166" s="13" customFormat="1">
      <c r="A166" s="13"/>
      <c r="B166" s="219"/>
      <c r="C166" s="220"/>
      <c r="D166" s="221" t="s">
        <v>155</v>
      </c>
      <c r="E166" s="222" t="s">
        <v>19</v>
      </c>
      <c r="F166" s="223" t="s">
        <v>285</v>
      </c>
      <c r="G166" s="220"/>
      <c r="H166" s="224">
        <v>3.3839999999999999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155</v>
      </c>
      <c r="AU166" s="230" t="s">
        <v>86</v>
      </c>
      <c r="AV166" s="13" t="s">
        <v>86</v>
      </c>
      <c r="AW166" s="13" t="s">
        <v>36</v>
      </c>
      <c r="AX166" s="13" t="s">
        <v>74</v>
      </c>
      <c r="AY166" s="230" t="s">
        <v>145</v>
      </c>
    </row>
    <row r="167" s="13" customFormat="1">
      <c r="A167" s="13"/>
      <c r="B167" s="219"/>
      <c r="C167" s="220"/>
      <c r="D167" s="221" t="s">
        <v>155</v>
      </c>
      <c r="E167" s="222" t="s">
        <v>19</v>
      </c>
      <c r="F167" s="223" t="s">
        <v>286</v>
      </c>
      <c r="G167" s="220"/>
      <c r="H167" s="224">
        <v>9.1300000000000008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155</v>
      </c>
      <c r="AU167" s="230" t="s">
        <v>86</v>
      </c>
      <c r="AV167" s="13" t="s">
        <v>86</v>
      </c>
      <c r="AW167" s="13" t="s">
        <v>36</v>
      </c>
      <c r="AX167" s="13" t="s">
        <v>74</v>
      </c>
      <c r="AY167" s="230" t="s">
        <v>145</v>
      </c>
    </row>
    <row r="168" s="15" customFormat="1">
      <c r="A168" s="15"/>
      <c r="B168" s="241"/>
      <c r="C168" s="242"/>
      <c r="D168" s="221" t="s">
        <v>155</v>
      </c>
      <c r="E168" s="243" t="s">
        <v>19</v>
      </c>
      <c r="F168" s="244" t="s">
        <v>167</v>
      </c>
      <c r="G168" s="242"/>
      <c r="H168" s="245">
        <v>15.004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1" t="s">
        <v>155</v>
      </c>
      <c r="AU168" s="251" t="s">
        <v>86</v>
      </c>
      <c r="AV168" s="15" t="s">
        <v>151</v>
      </c>
      <c r="AW168" s="15" t="s">
        <v>36</v>
      </c>
      <c r="AX168" s="15" t="s">
        <v>79</v>
      </c>
      <c r="AY168" s="251" t="s">
        <v>145</v>
      </c>
    </row>
    <row r="169" s="2" customFormat="1" ht="24.15" customHeight="1">
      <c r="A169" s="39"/>
      <c r="B169" s="40"/>
      <c r="C169" s="200" t="s">
        <v>287</v>
      </c>
      <c r="D169" s="200" t="s">
        <v>148</v>
      </c>
      <c r="E169" s="201" t="s">
        <v>288</v>
      </c>
      <c r="F169" s="202" t="s">
        <v>289</v>
      </c>
      <c r="G169" s="203" t="s">
        <v>99</v>
      </c>
      <c r="H169" s="204">
        <v>92.400000000000006</v>
      </c>
      <c r="I169" s="205"/>
      <c r="J169" s="206">
        <f>ROUND(I169*H169,2)</f>
        <v>0</v>
      </c>
      <c r="K169" s="207"/>
      <c r="L169" s="45"/>
      <c r="M169" s="208" t="s">
        <v>19</v>
      </c>
      <c r="N169" s="209" t="s">
        <v>45</v>
      </c>
      <c r="O169" s="85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2" t="s">
        <v>245</v>
      </c>
      <c r="AT169" s="212" t="s">
        <v>148</v>
      </c>
      <c r="AU169" s="212" t="s">
        <v>86</v>
      </c>
      <c r="AY169" s="18" t="s">
        <v>145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8" t="s">
        <v>79</v>
      </c>
      <c r="BK169" s="213">
        <f>ROUND(I169*H169,2)</f>
        <v>0</v>
      </c>
      <c r="BL169" s="18" t="s">
        <v>245</v>
      </c>
      <c r="BM169" s="212" t="s">
        <v>290</v>
      </c>
    </row>
    <row r="170" s="2" customFormat="1">
      <c r="A170" s="39"/>
      <c r="B170" s="40"/>
      <c r="C170" s="41"/>
      <c r="D170" s="214" t="s">
        <v>153</v>
      </c>
      <c r="E170" s="41"/>
      <c r="F170" s="215" t="s">
        <v>291</v>
      </c>
      <c r="G170" s="41"/>
      <c r="H170" s="41"/>
      <c r="I170" s="216"/>
      <c r="J170" s="41"/>
      <c r="K170" s="41"/>
      <c r="L170" s="45"/>
      <c r="M170" s="217"/>
      <c r="N170" s="218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153</v>
      </c>
      <c r="AU170" s="18" t="s">
        <v>86</v>
      </c>
    </row>
    <row r="171" s="13" customFormat="1">
      <c r="A171" s="13"/>
      <c r="B171" s="219"/>
      <c r="C171" s="220"/>
      <c r="D171" s="221" t="s">
        <v>155</v>
      </c>
      <c r="E171" s="222" t="s">
        <v>19</v>
      </c>
      <c r="F171" s="223" t="s">
        <v>97</v>
      </c>
      <c r="G171" s="220"/>
      <c r="H171" s="224">
        <v>92.400000000000006</v>
      </c>
      <c r="I171" s="225"/>
      <c r="J171" s="220"/>
      <c r="K171" s="220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155</v>
      </c>
      <c r="AU171" s="230" t="s">
        <v>86</v>
      </c>
      <c r="AV171" s="13" t="s">
        <v>86</v>
      </c>
      <c r="AW171" s="13" t="s">
        <v>36</v>
      </c>
      <c r="AX171" s="13" t="s">
        <v>79</v>
      </c>
      <c r="AY171" s="230" t="s">
        <v>145</v>
      </c>
    </row>
    <row r="172" s="2" customFormat="1" ht="16.5" customHeight="1">
      <c r="A172" s="39"/>
      <c r="B172" s="40"/>
      <c r="C172" s="253" t="s">
        <v>292</v>
      </c>
      <c r="D172" s="253" t="s">
        <v>293</v>
      </c>
      <c r="E172" s="254" t="s">
        <v>294</v>
      </c>
      <c r="F172" s="255" t="s">
        <v>295</v>
      </c>
      <c r="G172" s="256" t="s">
        <v>296</v>
      </c>
      <c r="H172" s="257">
        <v>36.960000000000001</v>
      </c>
      <c r="I172" s="258"/>
      <c r="J172" s="259">
        <f>ROUND(I172*H172,2)</f>
        <v>0</v>
      </c>
      <c r="K172" s="260"/>
      <c r="L172" s="261"/>
      <c r="M172" s="262" t="s">
        <v>19</v>
      </c>
      <c r="N172" s="263" t="s">
        <v>45</v>
      </c>
      <c r="O172" s="85"/>
      <c r="P172" s="210">
        <f>O172*H172</f>
        <v>0</v>
      </c>
      <c r="Q172" s="210">
        <v>0.001</v>
      </c>
      <c r="R172" s="210">
        <f>Q172*H172</f>
        <v>0.03696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297</v>
      </c>
      <c r="AT172" s="212" t="s">
        <v>293</v>
      </c>
      <c r="AU172" s="212" t="s">
        <v>86</v>
      </c>
      <c r="AY172" s="18" t="s">
        <v>145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79</v>
      </c>
      <c r="BK172" s="213">
        <f>ROUND(I172*H172,2)</f>
        <v>0</v>
      </c>
      <c r="BL172" s="18" t="s">
        <v>245</v>
      </c>
      <c r="BM172" s="212" t="s">
        <v>298</v>
      </c>
    </row>
    <row r="173" s="13" customFormat="1">
      <c r="A173" s="13"/>
      <c r="B173" s="219"/>
      <c r="C173" s="220"/>
      <c r="D173" s="221" t="s">
        <v>155</v>
      </c>
      <c r="E173" s="220"/>
      <c r="F173" s="223" t="s">
        <v>299</v>
      </c>
      <c r="G173" s="220"/>
      <c r="H173" s="224">
        <v>36.960000000000001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155</v>
      </c>
      <c r="AU173" s="230" t="s">
        <v>86</v>
      </c>
      <c r="AV173" s="13" t="s">
        <v>86</v>
      </c>
      <c r="AW173" s="13" t="s">
        <v>4</v>
      </c>
      <c r="AX173" s="13" t="s">
        <v>79</v>
      </c>
      <c r="AY173" s="230" t="s">
        <v>145</v>
      </c>
    </row>
    <row r="174" s="2" customFormat="1" ht="21.75" customHeight="1">
      <c r="A174" s="39"/>
      <c r="B174" s="40"/>
      <c r="C174" s="200" t="s">
        <v>300</v>
      </c>
      <c r="D174" s="200" t="s">
        <v>148</v>
      </c>
      <c r="E174" s="201" t="s">
        <v>301</v>
      </c>
      <c r="F174" s="202" t="s">
        <v>302</v>
      </c>
      <c r="G174" s="203" t="s">
        <v>99</v>
      </c>
      <c r="H174" s="204">
        <v>13.859999999999999</v>
      </c>
      <c r="I174" s="205"/>
      <c r="J174" s="206">
        <f>ROUND(I174*H174,2)</f>
        <v>0</v>
      </c>
      <c r="K174" s="207"/>
      <c r="L174" s="45"/>
      <c r="M174" s="208" t="s">
        <v>19</v>
      </c>
      <c r="N174" s="209" t="s">
        <v>45</v>
      </c>
      <c r="O174" s="85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245</v>
      </c>
      <c r="AT174" s="212" t="s">
        <v>148</v>
      </c>
      <c r="AU174" s="212" t="s">
        <v>86</v>
      </c>
      <c r="AY174" s="18" t="s">
        <v>145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79</v>
      </c>
      <c r="BK174" s="213">
        <f>ROUND(I174*H174,2)</f>
        <v>0</v>
      </c>
      <c r="BL174" s="18" t="s">
        <v>245</v>
      </c>
      <c r="BM174" s="212" t="s">
        <v>303</v>
      </c>
    </row>
    <row r="175" s="2" customFormat="1">
      <c r="A175" s="39"/>
      <c r="B175" s="40"/>
      <c r="C175" s="41"/>
      <c r="D175" s="214" t="s">
        <v>153</v>
      </c>
      <c r="E175" s="41"/>
      <c r="F175" s="215" t="s">
        <v>304</v>
      </c>
      <c r="G175" s="41"/>
      <c r="H175" s="41"/>
      <c r="I175" s="216"/>
      <c r="J175" s="41"/>
      <c r="K175" s="41"/>
      <c r="L175" s="45"/>
      <c r="M175" s="217"/>
      <c r="N175" s="218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153</v>
      </c>
      <c r="AU175" s="18" t="s">
        <v>86</v>
      </c>
    </row>
    <row r="176" s="2" customFormat="1">
      <c r="A176" s="39"/>
      <c r="B176" s="40"/>
      <c r="C176" s="41"/>
      <c r="D176" s="221" t="s">
        <v>236</v>
      </c>
      <c r="E176" s="41"/>
      <c r="F176" s="252" t="s">
        <v>305</v>
      </c>
      <c r="G176" s="41"/>
      <c r="H176" s="41"/>
      <c r="I176" s="216"/>
      <c r="J176" s="41"/>
      <c r="K176" s="41"/>
      <c r="L176" s="45"/>
      <c r="M176" s="217"/>
      <c r="N176" s="218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236</v>
      </c>
      <c r="AU176" s="18" t="s">
        <v>86</v>
      </c>
    </row>
    <row r="177" s="14" customFormat="1">
      <c r="A177" s="14"/>
      <c r="B177" s="231"/>
      <c r="C177" s="232"/>
      <c r="D177" s="221" t="s">
        <v>155</v>
      </c>
      <c r="E177" s="233" t="s">
        <v>19</v>
      </c>
      <c r="F177" s="234" t="s">
        <v>306</v>
      </c>
      <c r="G177" s="232"/>
      <c r="H177" s="233" t="s">
        <v>19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0" t="s">
        <v>155</v>
      </c>
      <c r="AU177" s="240" t="s">
        <v>86</v>
      </c>
      <c r="AV177" s="14" t="s">
        <v>79</v>
      </c>
      <c r="AW177" s="14" t="s">
        <v>36</v>
      </c>
      <c r="AX177" s="14" t="s">
        <v>74</v>
      </c>
      <c r="AY177" s="240" t="s">
        <v>145</v>
      </c>
    </row>
    <row r="178" s="13" customFormat="1">
      <c r="A178" s="13"/>
      <c r="B178" s="219"/>
      <c r="C178" s="220"/>
      <c r="D178" s="221" t="s">
        <v>155</v>
      </c>
      <c r="E178" s="222" t="s">
        <v>19</v>
      </c>
      <c r="F178" s="223" t="s">
        <v>307</v>
      </c>
      <c r="G178" s="220"/>
      <c r="H178" s="224">
        <v>13.859999999999999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0" t="s">
        <v>155</v>
      </c>
      <c r="AU178" s="230" t="s">
        <v>86</v>
      </c>
      <c r="AV178" s="13" t="s">
        <v>86</v>
      </c>
      <c r="AW178" s="13" t="s">
        <v>36</v>
      </c>
      <c r="AX178" s="13" t="s">
        <v>79</v>
      </c>
      <c r="AY178" s="230" t="s">
        <v>145</v>
      </c>
    </row>
    <row r="179" s="2" customFormat="1" ht="16.5" customHeight="1">
      <c r="A179" s="39"/>
      <c r="B179" s="40"/>
      <c r="C179" s="253" t="s">
        <v>308</v>
      </c>
      <c r="D179" s="253" t="s">
        <v>293</v>
      </c>
      <c r="E179" s="254" t="s">
        <v>309</v>
      </c>
      <c r="F179" s="255" t="s">
        <v>310</v>
      </c>
      <c r="G179" s="256" t="s">
        <v>311</v>
      </c>
      <c r="H179" s="257">
        <v>900.89999999999998</v>
      </c>
      <c r="I179" s="258"/>
      <c r="J179" s="259">
        <f>ROUND(I179*H179,2)</f>
        <v>0</v>
      </c>
      <c r="K179" s="260"/>
      <c r="L179" s="261"/>
      <c r="M179" s="262" t="s">
        <v>19</v>
      </c>
      <c r="N179" s="263" t="s">
        <v>45</v>
      </c>
      <c r="O179" s="85"/>
      <c r="P179" s="210">
        <f>O179*H179</f>
        <v>0</v>
      </c>
      <c r="Q179" s="210">
        <v>0.16</v>
      </c>
      <c r="R179" s="210">
        <f>Q179*H179</f>
        <v>144.14400000000001</v>
      </c>
      <c r="S179" s="210">
        <v>0</v>
      </c>
      <c r="T179" s="21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2" t="s">
        <v>195</v>
      </c>
      <c r="AT179" s="212" t="s">
        <v>293</v>
      </c>
      <c r="AU179" s="212" t="s">
        <v>86</v>
      </c>
      <c r="AY179" s="18" t="s">
        <v>145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8" t="s">
        <v>79</v>
      </c>
      <c r="BK179" s="213">
        <f>ROUND(I179*H179,2)</f>
        <v>0</v>
      </c>
      <c r="BL179" s="18" t="s">
        <v>151</v>
      </c>
      <c r="BM179" s="212" t="s">
        <v>312</v>
      </c>
    </row>
    <row r="180" s="2" customFormat="1">
      <c r="A180" s="39"/>
      <c r="B180" s="40"/>
      <c r="C180" s="41"/>
      <c r="D180" s="221" t="s">
        <v>236</v>
      </c>
      <c r="E180" s="41"/>
      <c r="F180" s="252" t="s">
        <v>313</v>
      </c>
      <c r="G180" s="41"/>
      <c r="H180" s="41"/>
      <c r="I180" s="216"/>
      <c r="J180" s="41"/>
      <c r="K180" s="41"/>
      <c r="L180" s="45"/>
      <c r="M180" s="217"/>
      <c r="N180" s="21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236</v>
      </c>
      <c r="AU180" s="18" t="s">
        <v>86</v>
      </c>
    </row>
    <row r="181" s="13" customFormat="1">
      <c r="A181" s="13"/>
      <c r="B181" s="219"/>
      <c r="C181" s="220"/>
      <c r="D181" s="221" t="s">
        <v>155</v>
      </c>
      <c r="E181" s="220"/>
      <c r="F181" s="223" t="s">
        <v>314</v>
      </c>
      <c r="G181" s="220"/>
      <c r="H181" s="224">
        <v>900.89999999999998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155</v>
      </c>
      <c r="AU181" s="230" t="s">
        <v>86</v>
      </c>
      <c r="AV181" s="13" t="s">
        <v>86</v>
      </c>
      <c r="AW181" s="13" t="s">
        <v>4</v>
      </c>
      <c r="AX181" s="13" t="s">
        <v>79</v>
      </c>
      <c r="AY181" s="230" t="s">
        <v>145</v>
      </c>
    </row>
    <row r="182" s="2" customFormat="1" ht="16.5" customHeight="1">
      <c r="A182" s="39"/>
      <c r="B182" s="40"/>
      <c r="C182" s="200" t="s">
        <v>315</v>
      </c>
      <c r="D182" s="200" t="s">
        <v>148</v>
      </c>
      <c r="E182" s="201" t="s">
        <v>316</v>
      </c>
      <c r="F182" s="202" t="s">
        <v>317</v>
      </c>
      <c r="G182" s="203" t="s">
        <v>99</v>
      </c>
      <c r="H182" s="204">
        <v>92.400000000000006</v>
      </c>
      <c r="I182" s="205"/>
      <c r="J182" s="206">
        <f>ROUND(I182*H182,2)</f>
        <v>0</v>
      </c>
      <c r="K182" s="207"/>
      <c r="L182" s="45"/>
      <c r="M182" s="208" t="s">
        <v>19</v>
      </c>
      <c r="N182" s="209" t="s">
        <v>45</v>
      </c>
      <c r="O182" s="85"/>
      <c r="P182" s="210">
        <f>O182*H182</f>
        <v>0</v>
      </c>
      <c r="Q182" s="210">
        <v>0.00036000000000000002</v>
      </c>
      <c r="R182" s="210">
        <f>Q182*H182</f>
        <v>0.033264000000000002</v>
      </c>
      <c r="S182" s="210">
        <v>0</v>
      </c>
      <c r="T182" s="21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2" t="s">
        <v>245</v>
      </c>
      <c r="AT182" s="212" t="s">
        <v>148</v>
      </c>
      <c r="AU182" s="212" t="s">
        <v>86</v>
      </c>
      <c r="AY182" s="18" t="s">
        <v>145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8" t="s">
        <v>79</v>
      </c>
      <c r="BK182" s="213">
        <f>ROUND(I182*H182,2)</f>
        <v>0</v>
      </c>
      <c r="BL182" s="18" t="s">
        <v>245</v>
      </c>
      <c r="BM182" s="212" t="s">
        <v>318</v>
      </c>
    </row>
    <row r="183" s="2" customFormat="1">
      <c r="A183" s="39"/>
      <c r="B183" s="40"/>
      <c r="C183" s="41"/>
      <c r="D183" s="214" t="s">
        <v>153</v>
      </c>
      <c r="E183" s="41"/>
      <c r="F183" s="215" t="s">
        <v>319</v>
      </c>
      <c r="G183" s="41"/>
      <c r="H183" s="41"/>
      <c r="I183" s="216"/>
      <c r="J183" s="41"/>
      <c r="K183" s="41"/>
      <c r="L183" s="45"/>
      <c r="M183" s="217"/>
      <c r="N183" s="218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153</v>
      </c>
      <c r="AU183" s="18" t="s">
        <v>86</v>
      </c>
    </row>
    <row r="184" s="14" customFormat="1">
      <c r="A184" s="14"/>
      <c r="B184" s="231"/>
      <c r="C184" s="232"/>
      <c r="D184" s="221" t="s">
        <v>155</v>
      </c>
      <c r="E184" s="233" t="s">
        <v>19</v>
      </c>
      <c r="F184" s="234" t="s">
        <v>320</v>
      </c>
      <c r="G184" s="232"/>
      <c r="H184" s="233" t="s">
        <v>19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155</v>
      </c>
      <c r="AU184" s="240" t="s">
        <v>86</v>
      </c>
      <c r="AV184" s="14" t="s">
        <v>79</v>
      </c>
      <c r="AW184" s="14" t="s">
        <v>36</v>
      </c>
      <c r="AX184" s="14" t="s">
        <v>74</v>
      </c>
      <c r="AY184" s="240" t="s">
        <v>145</v>
      </c>
    </row>
    <row r="185" s="13" customFormat="1">
      <c r="A185" s="13"/>
      <c r="B185" s="219"/>
      <c r="C185" s="220"/>
      <c r="D185" s="221" t="s">
        <v>155</v>
      </c>
      <c r="E185" s="222" t="s">
        <v>19</v>
      </c>
      <c r="F185" s="223" t="s">
        <v>97</v>
      </c>
      <c r="G185" s="220"/>
      <c r="H185" s="224">
        <v>92.400000000000006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155</v>
      </c>
      <c r="AU185" s="230" t="s">
        <v>86</v>
      </c>
      <c r="AV185" s="13" t="s">
        <v>86</v>
      </c>
      <c r="AW185" s="13" t="s">
        <v>36</v>
      </c>
      <c r="AX185" s="13" t="s">
        <v>79</v>
      </c>
      <c r="AY185" s="230" t="s">
        <v>145</v>
      </c>
    </row>
    <row r="186" s="2" customFormat="1" ht="24.15" customHeight="1">
      <c r="A186" s="39"/>
      <c r="B186" s="40"/>
      <c r="C186" s="253" t="s">
        <v>321</v>
      </c>
      <c r="D186" s="253" t="s">
        <v>293</v>
      </c>
      <c r="E186" s="254" t="s">
        <v>322</v>
      </c>
      <c r="F186" s="255" t="s">
        <v>323</v>
      </c>
      <c r="G186" s="256" t="s">
        <v>99</v>
      </c>
      <c r="H186" s="257">
        <v>107.69199999999999</v>
      </c>
      <c r="I186" s="258"/>
      <c r="J186" s="259">
        <f>ROUND(I186*H186,2)</f>
        <v>0</v>
      </c>
      <c r="K186" s="260"/>
      <c r="L186" s="261"/>
      <c r="M186" s="262" t="s">
        <v>19</v>
      </c>
      <c r="N186" s="263" t="s">
        <v>45</v>
      </c>
      <c r="O186" s="85"/>
      <c r="P186" s="210">
        <f>O186*H186</f>
        <v>0</v>
      </c>
      <c r="Q186" s="210">
        <v>0.0047000000000000002</v>
      </c>
      <c r="R186" s="210">
        <f>Q186*H186</f>
        <v>0.50615239999999995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297</v>
      </c>
      <c r="AT186" s="212" t="s">
        <v>293</v>
      </c>
      <c r="AU186" s="212" t="s">
        <v>86</v>
      </c>
      <c r="AY186" s="18" t="s">
        <v>145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79</v>
      </c>
      <c r="BK186" s="213">
        <f>ROUND(I186*H186,2)</f>
        <v>0</v>
      </c>
      <c r="BL186" s="18" t="s">
        <v>245</v>
      </c>
      <c r="BM186" s="212" t="s">
        <v>324</v>
      </c>
    </row>
    <row r="187" s="13" customFormat="1">
      <c r="A187" s="13"/>
      <c r="B187" s="219"/>
      <c r="C187" s="220"/>
      <c r="D187" s="221" t="s">
        <v>155</v>
      </c>
      <c r="E187" s="220"/>
      <c r="F187" s="223" t="s">
        <v>325</v>
      </c>
      <c r="G187" s="220"/>
      <c r="H187" s="224">
        <v>107.69199999999999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155</v>
      </c>
      <c r="AU187" s="230" t="s">
        <v>86</v>
      </c>
      <c r="AV187" s="13" t="s">
        <v>86</v>
      </c>
      <c r="AW187" s="13" t="s">
        <v>4</v>
      </c>
      <c r="AX187" s="13" t="s">
        <v>79</v>
      </c>
      <c r="AY187" s="230" t="s">
        <v>145</v>
      </c>
    </row>
    <row r="188" s="2" customFormat="1" ht="33" customHeight="1">
      <c r="A188" s="39"/>
      <c r="B188" s="40"/>
      <c r="C188" s="200" t="s">
        <v>326</v>
      </c>
      <c r="D188" s="200" t="s">
        <v>148</v>
      </c>
      <c r="E188" s="201" t="s">
        <v>327</v>
      </c>
      <c r="F188" s="202" t="s">
        <v>328</v>
      </c>
      <c r="G188" s="203" t="s">
        <v>99</v>
      </c>
      <c r="H188" s="204">
        <v>45</v>
      </c>
      <c r="I188" s="205"/>
      <c r="J188" s="206">
        <f>ROUND(I188*H188,2)</f>
        <v>0</v>
      </c>
      <c r="K188" s="207"/>
      <c r="L188" s="45"/>
      <c r="M188" s="208" t="s">
        <v>19</v>
      </c>
      <c r="N188" s="209" t="s">
        <v>45</v>
      </c>
      <c r="O188" s="85"/>
      <c r="P188" s="210">
        <f>O188*H188</f>
        <v>0</v>
      </c>
      <c r="Q188" s="210">
        <v>0.00013999999999999999</v>
      </c>
      <c r="R188" s="210">
        <f>Q188*H188</f>
        <v>0.0062999999999999992</v>
      </c>
      <c r="S188" s="210">
        <v>0</v>
      </c>
      <c r="T188" s="21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2" t="s">
        <v>245</v>
      </c>
      <c r="AT188" s="212" t="s">
        <v>148</v>
      </c>
      <c r="AU188" s="212" t="s">
        <v>86</v>
      </c>
      <c r="AY188" s="18" t="s">
        <v>145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8" t="s">
        <v>79</v>
      </c>
      <c r="BK188" s="213">
        <f>ROUND(I188*H188,2)</f>
        <v>0</v>
      </c>
      <c r="BL188" s="18" t="s">
        <v>245</v>
      </c>
      <c r="BM188" s="212" t="s">
        <v>329</v>
      </c>
    </row>
    <row r="189" s="2" customFormat="1">
      <c r="A189" s="39"/>
      <c r="B189" s="40"/>
      <c r="C189" s="41"/>
      <c r="D189" s="214" t="s">
        <v>153</v>
      </c>
      <c r="E189" s="41"/>
      <c r="F189" s="215" t="s">
        <v>330</v>
      </c>
      <c r="G189" s="41"/>
      <c r="H189" s="41"/>
      <c r="I189" s="216"/>
      <c r="J189" s="41"/>
      <c r="K189" s="41"/>
      <c r="L189" s="45"/>
      <c r="M189" s="217"/>
      <c r="N189" s="21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153</v>
      </c>
      <c r="AU189" s="18" t="s">
        <v>86</v>
      </c>
    </row>
    <row r="190" s="2" customFormat="1" ht="33" customHeight="1">
      <c r="A190" s="39"/>
      <c r="B190" s="40"/>
      <c r="C190" s="200" t="s">
        <v>331</v>
      </c>
      <c r="D190" s="200" t="s">
        <v>148</v>
      </c>
      <c r="E190" s="201" t="s">
        <v>332</v>
      </c>
      <c r="F190" s="202" t="s">
        <v>333</v>
      </c>
      <c r="G190" s="203" t="s">
        <v>99</v>
      </c>
      <c r="H190" s="204">
        <v>24</v>
      </c>
      <c r="I190" s="205"/>
      <c r="J190" s="206">
        <f>ROUND(I190*H190,2)</f>
        <v>0</v>
      </c>
      <c r="K190" s="207"/>
      <c r="L190" s="45"/>
      <c r="M190" s="208" t="s">
        <v>19</v>
      </c>
      <c r="N190" s="209" t="s">
        <v>45</v>
      </c>
      <c r="O190" s="85"/>
      <c r="P190" s="210">
        <f>O190*H190</f>
        <v>0</v>
      </c>
      <c r="Q190" s="210">
        <v>0.00027999999999999998</v>
      </c>
      <c r="R190" s="210">
        <f>Q190*H190</f>
        <v>0.0067199999999999994</v>
      </c>
      <c r="S190" s="210">
        <v>0</v>
      </c>
      <c r="T190" s="21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2" t="s">
        <v>245</v>
      </c>
      <c r="AT190" s="212" t="s">
        <v>148</v>
      </c>
      <c r="AU190" s="212" t="s">
        <v>86</v>
      </c>
      <c r="AY190" s="18" t="s">
        <v>145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8" t="s">
        <v>79</v>
      </c>
      <c r="BK190" s="213">
        <f>ROUND(I190*H190,2)</f>
        <v>0</v>
      </c>
      <c r="BL190" s="18" t="s">
        <v>245</v>
      </c>
      <c r="BM190" s="212" t="s">
        <v>334</v>
      </c>
    </row>
    <row r="191" s="2" customFormat="1">
      <c r="A191" s="39"/>
      <c r="B191" s="40"/>
      <c r="C191" s="41"/>
      <c r="D191" s="214" t="s">
        <v>153</v>
      </c>
      <c r="E191" s="41"/>
      <c r="F191" s="215" t="s">
        <v>335</v>
      </c>
      <c r="G191" s="41"/>
      <c r="H191" s="41"/>
      <c r="I191" s="216"/>
      <c r="J191" s="41"/>
      <c r="K191" s="41"/>
      <c r="L191" s="45"/>
      <c r="M191" s="217"/>
      <c r="N191" s="218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153</v>
      </c>
      <c r="AU191" s="18" t="s">
        <v>86</v>
      </c>
    </row>
    <row r="192" s="2" customFormat="1" ht="33" customHeight="1">
      <c r="A192" s="39"/>
      <c r="B192" s="40"/>
      <c r="C192" s="200" t="s">
        <v>336</v>
      </c>
      <c r="D192" s="200" t="s">
        <v>148</v>
      </c>
      <c r="E192" s="201" t="s">
        <v>337</v>
      </c>
      <c r="F192" s="202" t="s">
        <v>338</v>
      </c>
      <c r="G192" s="203" t="s">
        <v>99</v>
      </c>
      <c r="H192" s="204">
        <v>24</v>
      </c>
      <c r="I192" s="205"/>
      <c r="J192" s="206">
        <f>ROUND(I192*H192,2)</f>
        <v>0</v>
      </c>
      <c r="K192" s="207"/>
      <c r="L192" s="45"/>
      <c r="M192" s="208" t="s">
        <v>19</v>
      </c>
      <c r="N192" s="209" t="s">
        <v>45</v>
      </c>
      <c r="O192" s="85"/>
      <c r="P192" s="210">
        <f>O192*H192</f>
        <v>0</v>
      </c>
      <c r="Q192" s="210">
        <v>0.00042999999999999999</v>
      </c>
      <c r="R192" s="210">
        <f>Q192*H192</f>
        <v>0.010319999999999999</v>
      </c>
      <c r="S192" s="210">
        <v>0</v>
      </c>
      <c r="T192" s="21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2" t="s">
        <v>245</v>
      </c>
      <c r="AT192" s="212" t="s">
        <v>148</v>
      </c>
      <c r="AU192" s="212" t="s">
        <v>86</v>
      </c>
      <c r="AY192" s="18" t="s">
        <v>145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8" t="s">
        <v>79</v>
      </c>
      <c r="BK192" s="213">
        <f>ROUND(I192*H192,2)</f>
        <v>0</v>
      </c>
      <c r="BL192" s="18" t="s">
        <v>245</v>
      </c>
      <c r="BM192" s="212" t="s">
        <v>339</v>
      </c>
    </row>
    <row r="193" s="2" customFormat="1">
      <c r="A193" s="39"/>
      <c r="B193" s="40"/>
      <c r="C193" s="41"/>
      <c r="D193" s="214" t="s">
        <v>153</v>
      </c>
      <c r="E193" s="41"/>
      <c r="F193" s="215" t="s">
        <v>340</v>
      </c>
      <c r="G193" s="41"/>
      <c r="H193" s="41"/>
      <c r="I193" s="216"/>
      <c r="J193" s="41"/>
      <c r="K193" s="41"/>
      <c r="L193" s="45"/>
      <c r="M193" s="217"/>
      <c r="N193" s="218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153</v>
      </c>
      <c r="AU193" s="18" t="s">
        <v>86</v>
      </c>
    </row>
    <row r="194" s="2" customFormat="1" ht="16.5" customHeight="1">
      <c r="A194" s="39"/>
      <c r="B194" s="40"/>
      <c r="C194" s="253" t="s">
        <v>341</v>
      </c>
      <c r="D194" s="253" t="s">
        <v>293</v>
      </c>
      <c r="E194" s="254" t="s">
        <v>342</v>
      </c>
      <c r="F194" s="255" t="s">
        <v>343</v>
      </c>
      <c r="G194" s="256" t="s">
        <v>99</v>
      </c>
      <c r="H194" s="257">
        <v>107.69199999999999</v>
      </c>
      <c r="I194" s="258"/>
      <c r="J194" s="259">
        <f>ROUND(I194*H194,2)</f>
        <v>0</v>
      </c>
      <c r="K194" s="260"/>
      <c r="L194" s="261"/>
      <c r="M194" s="262" t="s">
        <v>19</v>
      </c>
      <c r="N194" s="263" t="s">
        <v>45</v>
      </c>
      <c r="O194" s="85"/>
      <c r="P194" s="210">
        <f>O194*H194</f>
        <v>0</v>
      </c>
      <c r="Q194" s="210">
        <v>0.0019</v>
      </c>
      <c r="R194" s="210">
        <f>Q194*H194</f>
        <v>0.20461479999999999</v>
      </c>
      <c r="S194" s="210">
        <v>0</v>
      </c>
      <c r="T194" s="21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2" t="s">
        <v>297</v>
      </c>
      <c r="AT194" s="212" t="s">
        <v>293</v>
      </c>
      <c r="AU194" s="212" t="s">
        <v>86</v>
      </c>
      <c r="AY194" s="18" t="s">
        <v>145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8" t="s">
        <v>79</v>
      </c>
      <c r="BK194" s="213">
        <f>ROUND(I194*H194,2)</f>
        <v>0</v>
      </c>
      <c r="BL194" s="18" t="s">
        <v>245</v>
      </c>
      <c r="BM194" s="212" t="s">
        <v>344</v>
      </c>
    </row>
    <row r="195" s="13" customFormat="1">
      <c r="A195" s="13"/>
      <c r="B195" s="219"/>
      <c r="C195" s="220"/>
      <c r="D195" s="221" t="s">
        <v>155</v>
      </c>
      <c r="E195" s="222" t="s">
        <v>19</v>
      </c>
      <c r="F195" s="223" t="s">
        <v>97</v>
      </c>
      <c r="G195" s="220"/>
      <c r="H195" s="224">
        <v>92.400000000000006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155</v>
      </c>
      <c r="AU195" s="230" t="s">
        <v>86</v>
      </c>
      <c r="AV195" s="13" t="s">
        <v>86</v>
      </c>
      <c r="AW195" s="13" t="s">
        <v>36</v>
      </c>
      <c r="AX195" s="13" t="s">
        <v>79</v>
      </c>
      <c r="AY195" s="230" t="s">
        <v>145</v>
      </c>
    </row>
    <row r="196" s="13" customFormat="1">
      <c r="A196" s="13"/>
      <c r="B196" s="219"/>
      <c r="C196" s="220"/>
      <c r="D196" s="221" t="s">
        <v>155</v>
      </c>
      <c r="E196" s="220"/>
      <c r="F196" s="223" t="s">
        <v>325</v>
      </c>
      <c r="G196" s="220"/>
      <c r="H196" s="224">
        <v>107.69199999999999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155</v>
      </c>
      <c r="AU196" s="230" t="s">
        <v>86</v>
      </c>
      <c r="AV196" s="13" t="s">
        <v>86</v>
      </c>
      <c r="AW196" s="13" t="s">
        <v>4</v>
      </c>
      <c r="AX196" s="13" t="s">
        <v>79</v>
      </c>
      <c r="AY196" s="230" t="s">
        <v>145</v>
      </c>
    </row>
    <row r="197" s="2" customFormat="1" ht="24.15" customHeight="1">
      <c r="A197" s="39"/>
      <c r="B197" s="40"/>
      <c r="C197" s="200" t="s">
        <v>297</v>
      </c>
      <c r="D197" s="200" t="s">
        <v>148</v>
      </c>
      <c r="E197" s="201" t="s">
        <v>345</v>
      </c>
      <c r="F197" s="202" t="s">
        <v>346</v>
      </c>
      <c r="G197" s="203" t="s">
        <v>99</v>
      </c>
      <c r="H197" s="204">
        <v>22.239999999999998</v>
      </c>
      <c r="I197" s="205"/>
      <c r="J197" s="206">
        <f>ROUND(I197*H197,2)</f>
        <v>0</v>
      </c>
      <c r="K197" s="207"/>
      <c r="L197" s="45"/>
      <c r="M197" s="208" t="s">
        <v>19</v>
      </c>
      <c r="N197" s="209" t="s">
        <v>45</v>
      </c>
      <c r="O197" s="85"/>
      <c r="P197" s="210">
        <f>O197*H197</f>
        <v>0</v>
      </c>
      <c r="Q197" s="210">
        <v>0</v>
      </c>
      <c r="R197" s="210">
        <f>Q197*H197</f>
        <v>0</v>
      </c>
      <c r="S197" s="210">
        <v>0</v>
      </c>
      <c r="T197" s="21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2" t="s">
        <v>245</v>
      </c>
      <c r="AT197" s="212" t="s">
        <v>148</v>
      </c>
      <c r="AU197" s="212" t="s">
        <v>86</v>
      </c>
      <c r="AY197" s="18" t="s">
        <v>145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8" t="s">
        <v>79</v>
      </c>
      <c r="BK197" s="213">
        <f>ROUND(I197*H197,2)</f>
        <v>0</v>
      </c>
      <c r="BL197" s="18" t="s">
        <v>245</v>
      </c>
      <c r="BM197" s="212" t="s">
        <v>347</v>
      </c>
    </row>
    <row r="198" s="2" customFormat="1">
      <c r="A198" s="39"/>
      <c r="B198" s="40"/>
      <c r="C198" s="41"/>
      <c r="D198" s="214" t="s">
        <v>153</v>
      </c>
      <c r="E198" s="41"/>
      <c r="F198" s="215" t="s">
        <v>348</v>
      </c>
      <c r="G198" s="41"/>
      <c r="H198" s="41"/>
      <c r="I198" s="216"/>
      <c r="J198" s="41"/>
      <c r="K198" s="41"/>
      <c r="L198" s="45"/>
      <c r="M198" s="217"/>
      <c r="N198" s="21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153</v>
      </c>
      <c r="AU198" s="18" t="s">
        <v>86</v>
      </c>
    </row>
    <row r="199" s="13" customFormat="1">
      <c r="A199" s="13"/>
      <c r="B199" s="219"/>
      <c r="C199" s="220"/>
      <c r="D199" s="221" t="s">
        <v>155</v>
      </c>
      <c r="E199" s="222" t="s">
        <v>19</v>
      </c>
      <c r="F199" s="223" t="s">
        <v>349</v>
      </c>
      <c r="G199" s="220"/>
      <c r="H199" s="224">
        <v>22.239999999999998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155</v>
      </c>
      <c r="AU199" s="230" t="s">
        <v>86</v>
      </c>
      <c r="AV199" s="13" t="s">
        <v>86</v>
      </c>
      <c r="AW199" s="13" t="s">
        <v>36</v>
      </c>
      <c r="AX199" s="13" t="s">
        <v>79</v>
      </c>
      <c r="AY199" s="230" t="s">
        <v>145</v>
      </c>
    </row>
    <row r="200" s="2" customFormat="1" ht="16.5" customHeight="1">
      <c r="A200" s="39"/>
      <c r="B200" s="40"/>
      <c r="C200" s="253" t="s">
        <v>350</v>
      </c>
      <c r="D200" s="253" t="s">
        <v>293</v>
      </c>
      <c r="E200" s="254" t="s">
        <v>294</v>
      </c>
      <c r="F200" s="255" t="s">
        <v>295</v>
      </c>
      <c r="G200" s="256" t="s">
        <v>296</v>
      </c>
      <c r="H200" s="257">
        <v>8.8960000000000008</v>
      </c>
      <c r="I200" s="258"/>
      <c r="J200" s="259">
        <f>ROUND(I200*H200,2)</f>
        <v>0</v>
      </c>
      <c r="K200" s="260"/>
      <c r="L200" s="261"/>
      <c r="M200" s="262" t="s">
        <v>19</v>
      </c>
      <c r="N200" s="263" t="s">
        <v>45</v>
      </c>
      <c r="O200" s="85"/>
      <c r="P200" s="210">
        <f>O200*H200</f>
        <v>0</v>
      </c>
      <c r="Q200" s="210">
        <v>0.001</v>
      </c>
      <c r="R200" s="210">
        <f>Q200*H200</f>
        <v>0.0088960000000000011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297</v>
      </c>
      <c r="AT200" s="212" t="s">
        <v>293</v>
      </c>
      <c r="AU200" s="212" t="s">
        <v>86</v>
      </c>
      <c r="AY200" s="18" t="s">
        <v>145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79</v>
      </c>
      <c r="BK200" s="213">
        <f>ROUND(I200*H200,2)</f>
        <v>0</v>
      </c>
      <c r="BL200" s="18" t="s">
        <v>245</v>
      </c>
      <c r="BM200" s="212" t="s">
        <v>351</v>
      </c>
    </row>
    <row r="201" s="13" customFormat="1">
      <c r="A201" s="13"/>
      <c r="B201" s="219"/>
      <c r="C201" s="220"/>
      <c r="D201" s="221" t="s">
        <v>155</v>
      </c>
      <c r="E201" s="220"/>
      <c r="F201" s="223" t="s">
        <v>352</v>
      </c>
      <c r="G201" s="220"/>
      <c r="H201" s="224">
        <v>8.8960000000000008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155</v>
      </c>
      <c r="AU201" s="230" t="s">
        <v>86</v>
      </c>
      <c r="AV201" s="13" t="s">
        <v>86</v>
      </c>
      <c r="AW201" s="13" t="s">
        <v>4</v>
      </c>
      <c r="AX201" s="13" t="s">
        <v>79</v>
      </c>
      <c r="AY201" s="230" t="s">
        <v>145</v>
      </c>
    </row>
    <row r="202" s="2" customFormat="1" ht="24.15" customHeight="1">
      <c r="A202" s="39"/>
      <c r="B202" s="40"/>
      <c r="C202" s="200" t="s">
        <v>353</v>
      </c>
      <c r="D202" s="200" t="s">
        <v>148</v>
      </c>
      <c r="E202" s="201" t="s">
        <v>354</v>
      </c>
      <c r="F202" s="202" t="s">
        <v>355</v>
      </c>
      <c r="G202" s="203" t="s">
        <v>99</v>
      </c>
      <c r="H202" s="204">
        <v>26.687999999999999</v>
      </c>
      <c r="I202" s="205"/>
      <c r="J202" s="206">
        <f>ROUND(I202*H202,2)</f>
        <v>0</v>
      </c>
      <c r="K202" s="207"/>
      <c r="L202" s="45"/>
      <c r="M202" s="208" t="s">
        <v>19</v>
      </c>
      <c r="N202" s="209" t="s">
        <v>45</v>
      </c>
      <c r="O202" s="85"/>
      <c r="P202" s="210">
        <f>O202*H202</f>
        <v>0</v>
      </c>
      <c r="Q202" s="210">
        <v>0.00093999999999999997</v>
      </c>
      <c r="R202" s="210">
        <f>Q202*H202</f>
        <v>0.02508672</v>
      </c>
      <c r="S202" s="210">
        <v>0</v>
      </c>
      <c r="T202" s="21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2" t="s">
        <v>245</v>
      </c>
      <c r="AT202" s="212" t="s">
        <v>148</v>
      </c>
      <c r="AU202" s="212" t="s">
        <v>86</v>
      </c>
      <c r="AY202" s="18" t="s">
        <v>145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8" t="s">
        <v>79</v>
      </c>
      <c r="BK202" s="213">
        <f>ROUND(I202*H202,2)</f>
        <v>0</v>
      </c>
      <c r="BL202" s="18" t="s">
        <v>245</v>
      </c>
      <c r="BM202" s="212" t="s">
        <v>356</v>
      </c>
    </row>
    <row r="203" s="2" customFormat="1">
      <c r="A203" s="39"/>
      <c r="B203" s="40"/>
      <c r="C203" s="41"/>
      <c r="D203" s="214" t="s">
        <v>153</v>
      </c>
      <c r="E203" s="41"/>
      <c r="F203" s="215" t="s">
        <v>357</v>
      </c>
      <c r="G203" s="41"/>
      <c r="H203" s="41"/>
      <c r="I203" s="216"/>
      <c r="J203" s="41"/>
      <c r="K203" s="41"/>
      <c r="L203" s="45"/>
      <c r="M203" s="217"/>
      <c r="N203" s="218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153</v>
      </c>
      <c r="AU203" s="18" t="s">
        <v>86</v>
      </c>
    </row>
    <row r="204" s="13" customFormat="1">
      <c r="A204" s="13"/>
      <c r="B204" s="219"/>
      <c r="C204" s="220"/>
      <c r="D204" s="221" t="s">
        <v>155</v>
      </c>
      <c r="E204" s="222" t="s">
        <v>19</v>
      </c>
      <c r="F204" s="223" t="s">
        <v>358</v>
      </c>
      <c r="G204" s="220"/>
      <c r="H204" s="224">
        <v>26.687999999999999</v>
      </c>
      <c r="I204" s="225"/>
      <c r="J204" s="220"/>
      <c r="K204" s="220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155</v>
      </c>
      <c r="AU204" s="230" t="s">
        <v>86</v>
      </c>
      <c r="AV204" s="13" t="s">
        <v>86</v>
      </c>
      <c r="AW204" s="13" t="s">
        <v>36</v>
      </c>
      <c r="AX204" s="13" t="s">
        <v>79</v>
      </c>
      <c r="AY204" s="230" t="s">
        <v>145</v>
      </c>
    </row>
    <row r="205" s="2" customFormat="1" ht="24.15" customHeight="1">
      <c r="A205" s="39"/>
      <c r="B205" s="40"/>
      <c r="C205" s="253" t="s">
        <v>359</v>
      </c>
      <c r="D205" s="253" t="s">
        <v>293</v>
      </c>
      <c r="E205" s="254" t="s">
        <v>360</v>
      </c>
      <c r="F205" s="255" t="s">
        <v>361</v>
      </c>
      <c r="G205" s="256" t="s">
        <v>99</v>
      </c>
      <c r="H205" s="257">
        <v>32.026000000000003</v>
      </c>
      <c r="I205" s="258"/>
      <c r="J205" s="259">
        <f>ROUND(I205*H205,2)</f>
        <v>0</v>
      </c>
      <c r="K205" s="260"/>
      <c r="L205" s="261"/>
      <c r="M205" s="262" t="s">
        <v>19</v>
      </c>
      <c r="N205" s="263" t="s">
        <v>45</v>
      </c>
      <c r="O205" s="85"/>
      <c r="P205" s="210">
        <f>O205*H205</f>
        <v>0</v>
      </c>
      <c r="Q205" s="210">
        <v>0.0054000000000000003</v>
      </c>
      <c r="R205" s="210">
        <f>Q205*H205</f>
        <v>0.17294040000000002</v>
      </c>
      <c r="S205" s="210">
        <v>0</v>
      </c>
      <c r="T205" s="21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2" t="s">
        <v>297</v>
      </c>
      <c r="AT205" s="212" t="s">
        <v>293</v>
      </c>
      <c r="AU205" s="212" t="s">
        <v>86</v>
      </c>
      <c r="AY205" s="18" t="s">
        <v>145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79</v>
      </c>
      <c r="BK205" s="213">
        <f>ROUND(I205*H205,2)</f>
        <v>0</v>
      </c>
      <c r="BL205" s="18" t="s">
        <v>245</v>
      </c>
      <c r="BM205" s="212" t="s">
        <v>362</v>
      </c>
    </row>
    <row r="206" s="13" customFormat="1">
      <c r="A206" s="13"/>
      <c r="B206" s="219"/>
      <c r="C206" s="220"/>
      <c r="D206" s="221" t="s">
        <v>155</v>
      </c>
      <c r="E206" s="220"/>
      <c r="F206" s="223" t="s">
        <v>363</v>
      </c>
      <c r="G206" s="220"/>
      <c r="H206" s="224">
        <v>32.026000000000003</v>
      </c>
      <c r="I206" s="225"/>
      <c r="J206" s="220"/>
      <c r="K206" s="220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155</v>
      </c>
      <c r="AU206" s="230" t="s">
        <v>86</v>
      </c>
      <c r="AV206" s="13" t="s">
        <v>86</v>
      </c>
      <c r="AW206" s="13" t="s">
        <v>4</v>
      </c>
      <c r="AX206" s="13" t="s">
        <v>79</v>
      </c>
      <c r="AY206" s="230" t="s">
        <v>145</v>
      </c>
    </row>
    <row r="207" s="2" customFormat="1" ht="21.75" customHeight="1">
      <c r="A207" s="39"/>
      <c r="B207" s="40"/>
      <c r="C207" s="200" t="s">
        <v>364</v>
      </c>
      <c r="D207" s="200" t="s">
        <v>148</v>
      </c>
      <c r="E207" s="201" t="s">
        <v>365</v>
      </c>
      <c r="F207" s="202" t="s">
        <v>366</v>
      </c>
      <c r="G207" s="203" t="s">
        <v>99</v>
      </c>
      <c r="H207" s="204">
        <v>50.927999999999997</v>
      </c>
      <c r="I207" s="205"/>
      <c r="J207" s="206">
        <f>ROUND(I207*H207,2)</f>
        <v>0</v>
      </c>
      <c r="K207" s="207"/>
      <c r="L207" s="45"/>
      <c r="M207" s="208" t="s">
        <v>19</v>
      </c>
      <c r="N207" s="209" t="s">
        <v>45</v>
      </c>
      <c r="O207" s="85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2" t="s">
        <v>245</v>
      </c>
      <c r="AT207" s="212" t="s">
        <v>148</v>
      </c>
      <c r="AU207" s="212" t="s">
        <v>86</v>
      </c>
      <c r="AY207" s="18" t="s">
        <v>145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8" t="s">
        <v>79</v>
      </c>
      <c r="BK207" s="213">
        <f>ROUND(I207*H207,2)</f>
        <v>0</v>
      </c>
      <c r="BL207" s="18" t="s">
        <v>245</v>
      </c>
      <c r="BM207" s="212" t="s">
        <v>367</v>
      </c>
    </row>
    <row r="208" s="2" customFormat="1">
      <c r="A208" s="39"/>
      <c r="B208" s="40"/>
      <c r="C208" s="41"/>
      <c r="D208" s="214" t="s">
        <v>153</v>
      </c>
      <c r="E208" s="41"/>
      <c r="F208" s="215" t="s">
        <v>368</v>
      </c>
      <c r="G208" s="41"/>
      <c r="H208" s="41"/>
      <c r="I208" s="216"/>
      <c r="J208" s="41"/>
      <c r="K208" s="41"/>
      <c r="L208" s="45"/>
      <c r="M208" s="217"/>
      <c r="N208" s="21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153</v>
      </c>
      <c r="AU208" s="18" t="s">
        <v>86</v>
      </c>
    </row>
    <row r="209" s="13" customFormat="1">
      <c r="A209" s="13"/>
      <c r="B209" s="219"/>
      <c r="C209" s="220"/>
      <c r="D209" s="221" t="s">
        <v>155</v>
      </c>
      <c r="E209" s="222" t="s">
        <v>19</v>
      </c>
      <c r="F209" s="223" t="s">
        <v>369</v>
      </c>
      <c r="G209" s="220"/>
      <c r="H209" s="224">
        <v>9.9600000000000009</v>
      </c>
      <c r="I209" s="225"/>
      <c r="J209" s="220"/>
      <c r="K209" s="220"/>
      <c r="L209" s="226"/>
      <c r="M209" s="227"/>
      <c r="N209" s="228"/>
      <c r="O209" s="228"/>
      <c r="P209" s="228"/>
      <c r="Q209" s="228"/>
      <c r="R209" s="228"/>
      <c r="S209" s="228"/>
      <c r="T209" s="22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0" t="s">
        <v>155</v>
      </c>
      <c r="AU209" s="230" t="s">
        <v>86</v>
      </c>
      <c r="AV209" s="13" t="s">
        <v>86</v>
      </c>
      <c r="AW209" s="13" t="s">
        <v>36</v>
      </c>
      <c r="AX209" s="13" t="s">
        <v>74</v>
      </c>
      <c r="AY209" s="230" t="s">
        <v>145</v>
      </c>
    </row>
    <row r="210" s="13" customFormat="1">
      <c r="A210" s="13"/>
      <c r="B210" s="219"/>
      <c r="C210" s="220"/>
      <c r="D210" s="221" t="s">
        <v>155</v>
      </c>
      <c r="E210" s="222" t="s">
        <v>19</v>
      </c>
      <c r="F210" s="223" t="s">
        <v>370</v>
      </c>
      <c r="G210" s="220"/>
      <c r="H210" s="224">
        <v>12.408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0" t="s">
        <v>155</v>
      </c>
      <c r="AU210" s="230" t="s">
        <v>86</v>
      </c>
      <c r="AV210" s="13" t="s">
        <v>86</v>
      </c>
      <c r="AW210" s="13" t="s">
        <v>36</v>
      </c>
      <c r="AX210" s="13" t="s">
        <v>74</v>
      </c>
      <c r="AY210" s="230" t="s">
        <v>145</v>
      </c>
    </row>
    <row r="211" s="13" customFormat="1">
      <c r="A211" s="13"/>
      <c r="B211" s="219"/>
      <c r="C211" s="220"/>
      <c r="D211" s="221" t="s">
        <v>155</v>
      </c>
      <c r="E211" s="222" t="s">
        <v>19</v>
      </c>
      <c r="F211" s="223" t="s">
        <v>371</v>
      </c>
      <c r="G211" s="220"/>
      <c r="H211" s="224">
        <v>26.559999999999999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155</v>
      </c>
      <c r="AU211" s="230" t="s">
        <v>86</v>
      </c>
      <c r="AV211" s="13" t="s">
        <v>86</v>
      </c>
      <c r="AW211" s="13" t="s">
        <v>36</v>
      </c>
      <c r="AX211" s="13" t="s">
        <v>74</v>
      </c>
      <c r="AY211" s="230" t="s">
        <v>145</v>
      </c>
    </row>
    <row r="212" s="14" customFormat="1">
      <c r="A212" s="14"/>
      <c r="B212" s="231"/>
      <c r="C212" s="232"/>
      <c r="D212" s="221" t="s">
        <v>155</v>
      </c>
      <c r="E212" s="233" t="s">
        <v>19</v>
      </c>
      <c r="F212" s="234" t="s">
        <v>372</v>
      </c>
      <c r="G212" s="232"/>
      <c r="H212" s="233" t="s">
        <v>19</v>
      </c>
      <c r="I212" s="235"/>
      <c r="J212" s="232"/>
      <c r="K212" s="232"/>
      <c r="L212" s="236"/>
      <c r="M212" s="237"/>
      <c r="N212" s="238"/>
      <c r="O212" s="238"/>
      <c r="P212" s="238"/>
      <c r="Q212" s="238"/>
      <c r="R212" s="238"/>
      <c r="S212" s="238"/>
      <c r="T212" s="23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0" t="s">
        <v>155</v>
      </c>
      <c r="AU212" s="240" t="s">
        <v>86</v>
      </c>
      <c r="AV212" s="14" t="s">
        <v>79</v>
      </c>
      <c r="AW212" s="14" t="s">
        <v>36</v>
      </c>
      <c r="AX212" s="14" t="s">
        <v>74</v>
      </c>
      <c r="AY212" s="240" t="s">
        <v>145</v>
      </c>
    </row>
    <row r="213" s="13" customFormat="1">
      <c r="A213" s="13"/>
      <c r="B213" s="219"/>
      <c r="C213" s="220"/>
      <c r="D213" s="221" t="s">
        <v>155</v>
      </c>
      <c r="E213" s="222" t="s">
        <v>19</v>
      </c>
      <c r="F213" s="223" t="s">
        <v>373</v>
      </c>
      <c r="G213" s="220"/>
      <c r="H213" s="224">
        <v>2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155</v>
      </c>
      <c r="AU213" s="230" t="s">
        <v>86</v>
      </c>
      <c r="AV213" s="13" t="s">
        <v>86</v>
      </c>
      <c r="AW213" s="13" t="s">
        <v>36</v>
      </c>
      <c r="AX213" s="13" t="s">
        <v>74</v>
      </c>
      <c r="AY213" s="230" t="s">
        <v>145</v>
      </c>
    </row>
    <row r="214" s="15" customFormat="1">
      <c r="A214" s="15"/>
      <c r="B214" s="241"/>
      <c r="C214" s="242"/>
      <c r="D214" s="221" t="s">
        <v>155</v>
      </c>
      <c r="E214" s="243" t="s">
        <v>19</v>
      </c>
      <c r="F214" s="244" t="s">
        <v>167</v>
      </c>
      <c r="G214" s="242"/>
      <c r="H214" s="245">
        <v>50.927999999999997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1" t="s">
        <v>155</v>
      </c>
      <c r="AU214" s="251" t="s">
        <v>86</v>
      </c>
      <c r="AV214" s="15" t="s">
        <v>151</v>
      </c>
      <c r="AW214" s="15" t="s">
        <v>36</v>
      </c>
      <c r="AX214" s="15" t="s">
        <v>79</v>
      </c>
      <c r="AY214" s="251" t="s">
        <v>145</v>
      </c>
    </row>
    <row r="215" s="2" customFormat="1" ht="16.5" customHeight="1">
      <c r="A215" s="39"/>
      <c r="B215" s="40"/>
      <c r="C215" s="253" t="s">
        <v>374</v>
      </c>
      <c r="D215" s="253" t="s">
        <v>293</v>
      </c>
      <c r="E215" s="254" t="s">
        <v>375</v>
      </c>
      <c r="F215" s="255" t="s">
        <v>376</v>
      </c>
      <c r="G215" s="256" t="s">
        <v>99</v>
      </c>
      <c r="H215" s="257">
        <v>58.822000000000003</v>
      </c>
      <c r="I215" s="258"/>
      <c r="J215" s="259">
        <f>ROUND(I215*H215,2)</f>
        <v>0</v>
      </c>
      <c r="K215" s="260"/>
      <c r="L215" s="261"/>
      <c r="M215" s="262" t="s">
        <v>19</v>
      </c>
      <c r="N215" s="263" t="s">
        <v>45</v>
      </c>
      <c r="O215" s="85"/>
      <c r="P215" s="210">
        <f>O215*H215</f>
        <v>0</v>
      </c>
      <c r="Q215" s="210">
        <v>0.00010000000000000001</v>
      </c>
      <c r="R215" s="210">
        <f>Q215*H215</f>
        <v>0.0058822000000000006</v>
      </c>
      <c r="S215" s="210">
        <v>0</v>
      </c>
      <c r="T215" s="21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2" t="s">
        <v>297</v>
      </c>
      <c r="AT215" s="212" t="s">
        <v>293</v>
      </c>
      <c r="AU215" s="212" t="s">
        <v>86</v>
      </c>
      <c r="AY215" s="18" t="s">
        <v>145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8" t="s">
        <v>79</v>
      </c>
      <c r="BK215" s="213">
        <f>ROUND(I215*H215,2)</f>
        <v>0</v>
      </c>
      <c r="BL215" s="18" t="s">
        <v>245</v>
      </c>
      <c r="BM215" s="212" t="s">
        <v>377</v>
      </c>
    </row>
    <row r="216" s="13" customFormat="1">
      <c r="A216" s="13"/>
      <c r="B216" s="219"/>
      <c r="C216" s="220"/>
      <c r="D216" s="221" t="s">
        <v>155</v>
      </c>
      <c r="E216" s="220"/>
      <c r="F216" s="223" t="s">
        <v>378</v>
      </c>
      <c r="G216" s="220"/>
      <c r="H216" s="224">
        <v>58.822000000000003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155</v>
      </c>
      <c r="AU216" s="230" t="s">
        <v>86</v>
      </c>
      <c r="AV216" s="13" t="s">
        <v>86</v>
      </c>
      <c r="AW216" s="13" t="s">
        <v>4</v>
      </c>
      <c r="AX216" s="13" t="s">
        <v>79</v>
      </c>
      <c r="AY216" s="230" t="s">
        <v>145</v>
      </c>
    </row>
    <row r="217" s="2" customFormat="1" ht="24.15" customHeight="1">
      <c r="A217" s="39"/>
      <c r="B217" s="40"/>
      <c r="C217" s="200" t="s">
        <v>379</v>
      </c>
      <c r="D217" s="200" t="s">
        <v>148</v>
      </c>
      <c r="E217" s="201" t="s">
        <v>380</v>
      </c>
      <c r="F217" s="202" t="s">
        <v>381</v>
      </c>
      <c r="G217" s="203" t="s">
        <v>99</v>
      </c>
      <c r="H217" s="204">
        <v>44.543999999999997</v>
      </c>
      <c r="I217" s="205"/>
      <c r="J217" s="206">
        <f>ROUND(I217*H217,2)</f>
        <v>0</v>
      </c>
      <c r="K217" s="207"/>
      <c r="L217" s="45"/>
      <c r="M217" s="208" t="s">
        <v>19</v>
      </c>
      <c r="N217" s="209" t="s">
        <v>45</v>
      </c>
      <c r="O217" s="85"/>
      <c r="P217" s="210">
        <f>O217*H217</f>
        <v>0</v>
      </c>
      <c r="Q217" s="210">
        <v>3.0000000000000001E-05</v>
      </c>
      <c r="R217" s="210">
        <f>Q217*H217</f>
        <v>0.00133632</v>
      </c>
      <c r="S217" s="210">
        <v>0</v>
      </c>
      <c r="T217" s="21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2" t="s">
        <v>245</v>
      </c>
      <c r="AT217" s="212" t="s">
        <v>148</v>
      </c>
      <c r="AU217" s="212" t="s">
        <v>86</v>
      </c>
      <c r="AY217" s="18" t="s">
        <v>145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8" t="s">
        <v>79</v>
      </c>
      <c r="BK217" s="213">
        <f>ROUND(I217*H217,2)</f>
        <v>0</v>
      </c>
      <c r="BL217" s="18" t="s">
        <v>245</v>
      </c>
      <c r="BM217" s="212" t="s">
        <v>382</v>
      </c>
    </row>
    <row r="218" s="2" customFormat="1">
      <c r="A218" s="39"/>
      <c r="B218" s="40"/>
      <c r="C218" s="41"/>
      <c r="D218" s="214" t="s">
        <v>153</v>
      </c>
      <c r="E218" s="41"/>
      <c r="F218" s="215" t="s">
        <v>383</v>
      </c>
      <c r="G218" s="41"/>
      <c r="H218" s="41"/>
      <c r="I218" s="216"/>
      <c r="J218" s="41"/>
      <c r="K218" s="41"/>
      <c r="L218" s="45"/>
      <c r="M218" s="217"/>
      <c r="N218" s="21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153</v>
      </c>
      <c r="AU218" s="18" t="s">
        <v>86</v>
      </c>
    </row>
    <row r="219" s="14" customFormat="1">
      <c r="A219" s="14"/>
      <c r="B219" s="231"/>
      <c r="C219" s="232"/>
      <c r="D219" s="221" t="s">
        <v>155</v>
      </c>
      <c r="E219" s="233" t="s">
        <v>19</v>
      </c>
      <c r="F219" s="234" t="s">
        <v>384</v>
      </c>
      <c r="G219" s="232"/>
      <c r="H219" s="233" t="s">
        <v>19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155</v>
      </c>
      <c r="AU219" s="240" t="s">
        <v>86</v>
      </c>
      <c r="AV219" s="14" t="s">
        <v>79</v>
      </c>
      <c r="AW219" s="14" t="s">
        <v>36</v>
      </c>
      <c r="AX219" s="14" t="s">
        <v>74</v>
      </c>
      <c r="AY219" s="240" t="s">
        <v>145</v>
      </c>
    </row>
    <row r="220" s="13" customFormat="1">
      <c r="A220" s="13"/>
      <c r="B220" s="219"/>
      <c r="C220" s="220"/>
      <c r="D220" s="221" t="s">
        <v>155</v>
      </c>
      <c r="E220" s="222" t="s">
        <v>19</v>
      </c>
      <c r="F220" s="223" t="s">
        <v>385</v>
      </c>
      <c r="G220" s="220"/>
      <c r="H220" s="224">
        <v>14.664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155</v>
      </c>
      <c r="AU220" s="230" t="s">
        <v>86</v>
      </c>
      <c r="AV220" s="13" t="s">
        <v>86</v>
      </c>
      <c r="AW220" s="13" t="s">
        <v>36</v>
      </c>
      <c r="AX220" s="13" t="s">
        <v>74</v>
      </c>
      <c r="AY220" s="230" t="s">
        <v>145</v>
      </c>
    </row>
    <row r="221" s="13" customFormat="1">
      <c r="A221" s="13"/>
      <c r="B221" s="219"/>
      <c r="C221" s="220"/>
      <c r="D221" s="221" t="s">
        <v>155</v>
      </c>
      <c r="E221" s="222" t="s">
        <v>19</v>
      </c>
      <c r="F221" s="223" t="s">
        <v>386</v>
      </c>
      <c r="G221" s="220"/>
      <c r="H221" s="224">
        <v>29.879999999999999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155</v>
      </c>
      <c r="AU221" s="230" t="s">
        <v>86</v>
      </c>
      <c r="AV221" s="13" t="s">
        <v>86</v>
      </c>
      <c r="AW221" s="13" t="s">
        <v>36</v>
      </c>
      <c r="AX221" s="13" t="s">
        <v>74</v>
      </c>
      <c r="AY221" s="230" t="s">
        <v>145</v>
      </c>
    </row>
    <row r="222" s="15" customFormat="1">
      <c r="A222" s="15"/>
      <c r="B222" s="241"/>
      <c r="C222" s="242"/>
      <c r="D222" s="221" t="s">
        <v>155</v>
      </c>
      <c r="E222" s="243" t="s">
        <v>19</v>
      </c>
      <c r="F222" s="244" t="s">
        <v>167</v>
      </c>
      <c r="G222" s="242"/>
      <c r="H222" s="245">
        <v>44.543999999999997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1" t="s">
        <v>155</v>
      </c>
      <c r="AU222" s="251" t="s">
        <v>86</v>
      </c>
      <c r="AV222" s="15" t="s">
        <v>151</v>
      </c>
      <c r="AW222" s="15" t="s">
        <v>36</v>
      </c>
      <c r="AX222" s="15" t="s">
        <v>79</v>
      </c>
      <c r="AY222" s="251" t="s">
        <v>145</v>
      </c>
    </row>
    <row r="223" s="2" customFormat="1" ht="16.5" customHeight="1">
      <c r="A223" s="39"/>
      <c r="B223" s="40"/>
      <c r="C223" s="253" t="s">
        <v>387</v>
      </c>
      <c r="D223" s="253" t="s">
        <v>293</v>
      </c>
      <c r="E223" s="254" t="s">
        <v>342</v>
      </c>
      <c r="F223" s="255" t="s">
        <v>343</v>
      </c>
      <c r="G223" s="256" t="s">
        <v>99</v>
      </c>
      <c r="H223" s="257">
        <v>53.453000000000003</v>
      </c>
      <c r="I223" s="258"/>
      <c r="J223" s="259">
        <f>ROUND(I223*H223,2)</f>
        <v>0</v>
      </c>
      <c r="K223" s="260"/>
      <c r="L223" s="261"/>
      <c r="M223" s="262" t="s">
        <v>19</v>
      </c>
      <c r="N223" s="263" t="s">
        <v>45</v>
      </c>
      <c r="O223" s="85"/>
      <c r="P223" s="210">
        <f>O223*H223</f>
        <v>0</v>
      </c>
      <c r="Q223" s="210">
        <v>0.0019</v>
      </c>
      <c r="R223" s="210">
        <f>Q223*H223</f>
        <v>0.1015607</v>
      </c>
      <c r="S223" s="210">
        <v>0</v>
      </c>
      <c r="T223" s="21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2" t="s">
        <v>297</v>
      </c>
      <c r="AT223" s="212" t="s">
        <v>293</v>
      </c>
      <c r="AU223" s="212" t="s">
        <v>86</v>
      </c>
      <c r="AY223" s="18" t="s">
        <v>145</v>
      </c>
      <c r="BE223" s="213">
        <f>IF(N223="základní",J223,0)</f>
        <v>0</v>
      </c>
      <c r="BF223" s="213">
        <f>IF(N223="snížená",J223,0)</f>
        <v>0</v>
      </c>
      <c r="BG223" s="213">
        <f>IF(N223="zákl. přenesená",J223,0)</f>
        <v>0</v>
      </c>
      <c r="BH223" s="213">
        <f>IF(N223="sníž. přenesená",J223,0)</f>
        <v>0</v>
      </c>
      <c r="BI223" s="213">
        <f>IF(N223="nulová",J223,0)</f>
        <v>0</v>
      </c>
      <c r="BJ223" s="18" t="s">
        <v>79</v>
      </c>
      <c r="BK223" s="213">
        <f>ROUND(I223*H223,2)</f>
        <v>0</v>
      </c>
      <c r="BL223" s="18" t="s">
        <v>245</v>
      </c>
      <c r="BM223" s="212" t="s">
        <v>388</v>
      </c>
    </row>
    <row r="224" s="13" customFormat="1">
      <c r="A224" s="13"/>
      <c r="B224" s="219"/>
      <c r="C224" s="220"/>
      <c r="D224" s="221" t="s">
        <v>155</v>
      </c>
      <c r="E224" s="220"/>
      <c r="F224" s="223" t="s">
        <v>389</v>
      </c>
      <c r="G224" s="220"/>
      <c r="H224" s="224">
        <v>53.453000000000003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0" t="s">
        <v>155</v>
      </c>
      <c r="AU224" s="230" t="s">
        <v>86</v>
      </c>
      <c r="AV224" s="13" t="s">
        <v>86</v>
      </c>
      <c r="AW224" s="13" t="s">
        <v>4</v>
      </c>
      <c r="AX224" s="13" t="s">
        <v>79</v>
      </c>
      <c r="AY224" s="230" t="s">
        <v>145</v>
      </c>
    </row>
    <row r="225" s="2" customFormat="1" ht="21.75" customHeight="1">
      <c r="A225" s="39"/>
      <c r="B225" s="40"/>
      <c r="C225" s="200" t="s">
        <v>390</v>
      </c>
      <c r="D225" s="200" t="s">
        <v>148</v>
      </c>
      <c r="E225" s="201" t="s">
        <v>391</v>
      </c>
      <c r="F225" s="202" t="s">
        <v>392</v>
      </c>
      <c r="G225" s="203" t="s">
        <v>83</v>
      </c>
      <c r="H225" s="204">
        <v>44.479999999999997</v>
      </c>
      <c r="I225" s="205"/>
      <c r="J225" s="206">
        <f>ROUND(I225*H225,2)</f>
        <v>0</v>
      </c>
      <c r="K225" s="207"/>
      <c r="L225" s="45"/>
      <c r="M225" s="208" t="s">
        <v>19</v>
      </c>
      <c r="N225" s="209" t="s">
        <v>45</v>
      </c>
      <c r="O225" s="85"/>
      <c r="P225" s="210">
        <f>O225*H225</f>
        <v>0</v>
      </c>
      <c r="Q225" s="210">
        <v>0.00029999999999999997</v>
      </c>
      <c r="R225" s="210">
        <f>Q225*H225</f>
        <v>0.013343999999999998</v>
      </c>
      <c r="S225" s="210">
        <v>0</v>
      </c>
      <c r="T225" s="21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2" t="s">
        <v>245</v>
      </c>
      <c r="AT225" s="212" t="s">
        <v>148</v>
      </c>
      <c r="AU225" s="212" t="s">
        <v>86</v>
      </c>
      <c r="AY225" s="18" t="s">
        <v>145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8" t="s">
        <v>79</v>
      </c>
      <c r="BK225" s="213">
        <f>ROUND(I225*H225,2)</f>
        <v>0</v>
      </c>
      <c r="BL225" s="18" t="s">
        <v>245</v>
      </c>
      <c r="BM225" s="212" t="s">
        <v>393</v>
      </c>
    </row>
    <row r="226" s="2" customFormat="1">
      <c r="A226" s="39"/>
      <c r="B226" s="40"/>
      <c r="C226" s="41"/>
      <c r="D226" s="214" t="s">
        <v>153</v>
      </c>
      <c r="E226" s="41"/>
      <c r="F226" s="215" t="s">
        <v>394</v>
      </c>
      <c r="G226" s="41"/>
      <c r="H226" s="41"/>
      <c r="I226" s="216"/>
      <c r="J226" s="41"/>
      <c r="K226" s="41"/>
      <c r="L226" s="45"/>
      <c r="M226" s="217"/>
      <c r="N226" s="218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153</v>
      </c>
      <c r="AU226" s="18" t="s">
        <v>86</v>
      </c>
    </row>
    <row r="227" s="13" customFormat="1">
      <c r="A227" s="13"/>
      <c r="B227" s="219"/>
      <c r="C227" s="220"/>
      <c r="D227" s="221" t="s">
        <v>155</v>
      </c>
      <c r="E227" s="222" t="s">
        <v>19</v>
      </c>
      <c r="F227" s="223" t="s">
        <v>395</v>
      </c>
      <c r="G227" s="220"/>
      <c r="H227" s="224">
        <v>44.479999999999997</v>
      </c>
      <c r="I227" s="225"/>
      <c r="J227" s="220"/>
      <c r="K227" s="220"/>
      <c r="L227" s="226"/>
      <c r="M227" s="227"/>
      <c r="N227" s="228"/>
      <c r="O227" s="228"/>
      <c r="P227" s="228"/>
      <c r="Q227" s="228"/>
      <c r="R227" s="228"/>
      <c r="S227" s="228"/>
      <c r="T227" s="22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0" t="s">
        <v>155</v>
      </c>
      <c r="AU227" s="230" t="s">
        <v>86</v>
      </c>
      <c r="AV227" s="13" t="s">
        <v>86</v>
      </c>
      <c r="AW227" s="13" t="s">
        <v>36</v>
      </c>
      <c r="AX227" s="13" t="s">
        <v>79</v>
      </c>
      <c r="AY227" s="230" t="s">
        <v>145</v>
      </c>
    </row>
    <row r="228" s="2" customFormat="1" ht="24.15" customHeight="1">
      <c r="A228" s="39"/>
      <c r="B228" s="40"/>
      <c r="C228" s="200" t="s">
        <v>396</v>
      </c>
      <c r="D228" s="200" t="s">
        <v>148</v>
      </c>
      <c r="E228" s="201" t="s">
        <v>397</v>
      </c>
      <c r="F228" s="202" t="s">
        <v>398</v>
      </c>
      <c r="G228" s="203" t="s">
        <v>83</v>
      </c>
      <c r="H228" s="204">
        <v>44.479999999999997</v>
      </c>
      <c r="I228" s="205"/>
      <c r="J228" s="206">
        <f>ROUND(I228*H228,2)</f>
        <v>0</v>
      </c>
      <c r="K228" s="207"/>
      <c r="L228" s="45"/>
      <c r="M228" s="208" t="s">
        <v>19</v>
      </c>
      <c r="N228" s="209" t="s">
        <v>45</v>
      </c>
      <c r="O228" s="85"/>
      <c r="P228" s="210">
        <f>O228*H228</f>
        <v>0</v>
      </c>
      <c r="Q228" s="210">
        <v>0.00059999999999999995</v>
      </c>
      <c r="R228" s="210">
        <f>Q228*H228</f>
        <v>0.026687999999999996</v>
      </c>
      <c r="S228" s="210">
        <v>0</v>
      </c>
      <c r="T228" s="21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2" t="s">
        <v>245</v>
      </c>
      <c r="AT228" s="212" t="s">
        <v>148</v>
      </c>
      <c r="AU228" s="212" t="s">
        <v>86</v>
      </c>
      <c r="AY228" s="18" t="s">
        <v>145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18" t="s">
        <v>79</v>
      </c>
      <c r="BK228" s="213">
        <f>ROUND(I228*H228,2)</f>
        <v>0</v>
      </c>
      <c r="BL228" s="18" t="s">
        <v>245</v>
      </c>
      <c r="BM228" s="212" t="s">
        <v>399</v>
      </c>
    </row>
    <row r="229" s="2" customFormat="1">
      <c r="A229" s="39"/>
      <c r="B229" s="40"/>
      <c r="C229" s="41"/>
      <c r="D229" s="214" t="s">
        <v>153</v>
      </c>
      <c r="E229" s="41"/>
      <c r="F229" s="215" t="s">
        <v>400</v>
      </c>
      <c r="G229" s="41"/>
      <c r="H229" s="41"/>
      <c r="I229" s="216"/>
      <c r="J229" s="41"/>
      <c r="K229" s="41"/>
      <c r="L229" s="45"/>
      <c r="M229" s="217"/>
      <c r="N229" s="218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153</v>
      </c>
      <c r="AU229" s="18" t="s">
        <v>86</v>
      </c>
    </row>
    <row r="230" s="13" customFormat="1">
      <c r="A230" s="13"/>
      <c r="B230" s="219"/>
      <c r="C230" s="220"/>
      <c r="D230" s="221" t="s">
        <v>155</v>
      </c>
      <c r="E230" s="222" t="s">
        <v>19</v>
      </c>
      <c r="F230" s="223" t="s">
        <v>395</v>
      </c>
      <c r="G230" s="220"/>
      <c r="H230" s="224">
        <v>44.479999999999997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0" t="s">
        <v>155</v>
      </c>
      <c r="AU230" s="230" t="s">
        <v>86</v>
      </c>
      <c r="AV230" s="13" t="s">
        <v>86</v>
      </c>
      <c r="AW230" s="13" t="s">
        <v>36</v>
      </c>
      <c r="AX230" s="13" t="s">
        <v>79</v>
      </c>
      <c r="AY230" s="230" t="s">
        <v>145</v>
      </c>
    </row>
    <row r="231" s="2" customFormat="1" ht="24.15" customHeight="1">
      <c r="A231" s="39"/>
      <c r="B231" s="40"/>
      <c r="C231" s="200" t="s">
        <v>401</v>
      </c>
      <c r="D231" s="200" t="s">
        <v>148</v>
      </c>
      <c r="E231" s="201" t="s">
        <v>402</v>
      </c>
      <c r="F231" s="202" t="s">
        <v>403</v>
      </c>
      <c r="G231" s="203" t="s">
        <v>83</v>
      </c>
      <c r="H231" s="204">
        <v>16.600000000000001</v>
      </c>
      <c r="I231" s="205"/>
      <c r="J231" s="206">
        <f>ROUND(I231*H231,2)</f>
        <v>0</v>
      </c>
      <c r="K231" s="207"/>
      <c r="L231" s="45"/>
      <c r="M231" s="208" t="s">
        <v>19</v>
      </c>
      <c r="N231" s="209" t="s">
        <v>45</v>
      </c>
      <c r="O231" s="85"/>
      <c r="P231" s="210">
        <f>O231*H231</f>
        <v>0</v>
      </c>
      <c r="Q231" s="210">
        <v>0.00059999999999999995</v>
      </c>
      <c r="R231" s="210">
        <f>Q231*H231</f>
        <v>0.0099600000000000001</v>
      </c>
      <c r="S231" s="210">
        <v>0</v>
      </c>
      <c r="T231" s="21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2" t="s">
        <v>245</v>
      </c>
      <c r="AT231" s="212" t="s">
        <v>148</v>
      </c>
      <c r="AU231" s="212" t="s">
        <v>86</v>
      </c>
      <c r="AY231" s="18" t="s">
        <v>145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8" t="s">
        <v>79</v>
      </c>
      <c r="BK231" s="213">
        <f>ROUND(I231*H231,2)</f>
        <v>0</v>
      </c>
      <c r="BL231" s="18" t="s">
        <v>245</v>
      </c>
      <c r="BM231" s="212" t="s">
        <v>404</v>
      </c>
    </row>
    <row r="232" s="2" customFormat="1">
      <c r="A232" s="39"/>
      <c r="B232" s="40"/>
      <c r="C232" s="41"/>
      <c r="D232" s="214" t="s">
        <v>153</v>
      </c>
      <c r="E232" s="41"/>
      <c r="F232" s="215" t="s">
        <v>405</v>
      </c>
      <c r="G232" s="41"/>
      <c r="H232" s="41"/>
      <c r="I232" s="216"/>
      <c r="J232" s="41"/>
      <c r="K232" s="41"/>
      <c r="L232" s="45"/>
      <c r="M232" s="217"/>
      <c r="N232" s="218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153</v>
      </c>
      <c r="AU232" s="18" t="s">
        <v>86</v>
      </c>
    </row>
    <row r="233" s="13" customFormat="1">
      <c r="A233" s="13"/>
      <c r="B233" s="219"/>
      <c r="C233" s="220"/>
      <c r="D233" s="221" t="s">
        <v>155</v>
      </c>
      <c r="E233" s="222" t="s">
        <v>19</v>
      </c>
      <c r="F233" s="223" t="s">
        <v>91</v>
      </c>
      <c r="G233" s="220"/>
      <c r="H233" s="224">
        <v>16.600000000000001</v>
      </c>
      <c r="I233" s="225"/>
      <c r="J233" s="220"/>
      <c r="K233" s="220"/>
      <c r="L233" s="226"/>
      <c r="M233" s="227"/>
      <c r="N233" s="228"/>
      <c r="O233" s="228"/>
      <c r="P233" s="228"/>
      <c r="Q233" s="228"/>
      <c r="R233" s="228"/>
      <c r="S233" s="228"/>
      <c r="T233" s="22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0" t="s">
        <v>155</v>
      </c>
      <c r="AU233" s="230" t="s">
        <v>86</v>
      </c>
      <c r="AV233" s="13" t="s">
        <v>86</v>
      </c>
      <c r="AW233" s="13" t="s">
        <v>36</v>
      </c>
      <c r="AX233" s="13" t="s">
        <v>79</v>
      </c>
      <c r="AY233" s="230" t="s">
        <v>145</v>
      </c>
    </row>
    <row r="234" s="2" customFormat="1" ht="24.15" customHeight="1">
      <c r="A234" s="39"/>
      <c r="B234" s="40"/>
      <c r="C234" s="200" t="s">
        <v>406</v>
      </c>
      <c r="D234" s="200" t="s">
        <v>148</v>
      </c>
      <c r="E234" s="201" t="s">
        <v>407</v>
      </c>
      <c r="F234" s="202" t="s">
        <v>408</v>
      </c>
      <c r="G234" s="203" t="s">
        <v>83</v>
      </c>
      <c r="H234" s="204">
        <v>18.079999999999998</v>
      </c>
      <c r="I234" s="205"/>
      <c r="J234" s="206">
        <f>ROUND(I234*H234,2)</f>
        <v>0</v>
      </c>
      <c r="K234" s="207"/>
      <c r="L234" s="45"/>
      <c r="M234" s="208" t="s">
        <v>19</v>
      </c>
      <c r="N234" s="209" t="s">
        <v>45</v>
      </c>
      <c r="O234" s="85"/>
      <c r="P234" s="210">
        <f>O234*H234</f>
        <v>0</v>
      </c>
      <c r="Q234" s="210">
        <v>0.00042999999999999999</v>
      </c>
      <c r="R234" s="210">
        <f>Q234*H234</f>
        <v>0.007774399999999999</v>
      </c>
      <c r="S234" s="210">
        <v>0</v>
      </c>
      <c r="T234" s="21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2" t="s">
        <v>245</v>
      </c>
      <c r="AT234" s="212" t="s">
        <v>148</v>
      </c>
      <c r="AU234" s="212" t="s">
        <v>86</v>
      </c>
      <c r="AY234" s="18" t="s">
        <v>145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18" t="s">
        <v>79</v>
      </c>
      <c r="BK234" s="213">
        <f>ROUND(I234*H234,2)</f>
        <v>0</v>
      </c>
      <c r="BL234" s="18" t="s">
        <v>245</v>
      </c>
      <c r="BM234" s="212" t="s">
        <v>409</v>
      </c>
    </row>
    <row r="235" s="2" customFormat="1">
      <c r="A235" s="39"/>
      <c r="B235" s="40"/>
      <c r="C235" s="41"/>
      <c r="D235" s="214" t="s">
        <v>153</v>
      </c>
      <c r="E235" s="41"/>
      <c r="F235" s="215" t="s">
        <v>410</v>
      </c>
      <c r="G235" s="41"/>
      <c r="H235" s="41"/>
      <c r="I235" s="216"/>
      <c r="J235" s="41"/>
      <c r="K235" s="41"/>
      <c r="L235" s="45"/>
      <c r="M235" s="217"/>
      <c r="N235" s="218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153</v>
      </c>
      <c r="AU235" s="18" t="s">
        <v>86</v>
      </c>
    </row>
    <row r="236" s="13" customFormat="1">
      <c r="A236" s="13"/>
      <c r="B236" s="219"/>
      <c r="C236" s="220"/>
      <c r="D236" s="221" t="s">
        <v>155</v>
      </c>
      <c r="E236" s="222" t="s">
        <v>19</v>
      </c>
      <c r="F236" s="223" t="s">
        <v>411</v>
      </c>
      <c r="G236" s="220"/>
      <c r="H236" s="224">
        <v>18.079999999999998</v>
      </c>
      <c r="I236" s="225"/>
      <c r="J236" s="220"/>
      <c r="K236" s="220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155</v>
      </c>
      <c r="AU236" s="230" t="s">
        <v>86</v>
      </c>
      <c r="AV236" s="13" t="s">
        <v>86</v>
      </c>
      <c r="AW236" s="13" t="s">
        <v>36</v>
      </c>
      <c r="AX236" s="13" t="s">
        <v>79</v>
      </c>
      <c r="AY236" s="230" t="s">
        <v>145</v>
      </c>
    </row>
    <row r="237" s="2" customFormat="1" ht="24.15" customHeight="1">
      <c r="A237" s="39"/>
      <c r="B237" s="40"/>
      <c r="C237" s="200" t="s">
        <v>412</v>
      </c>
      <c r="D237" s="200" t="s">
        <v>148</v>
      </c>
      <c r="E237" s="201" t="s">
        <v>413</v>
      </c>
      <c r="F237" s="202" t="s">
        <v>414</v>
      </c>
      <c r="G237" s="203" t="s">
        <v>212</v>
      </c>
      <c r="H237" s="204">
        <v>1.1779999999999999</v>
      </c>
      <c r="I237" s="205"/>
      <c r="J237" s="206">
        <f>ROUND(I237*H237,2)</f>
        <v>0</v>
      </c>
      <c r="K237" s="207"/>
      <c r="L237" s="45"/>
      <c r="M237" s="208" t="s">
        <v>19</v>
      </c>
      <c r="N237" s="209" t="s">
        <v>45</v>
      </c>
      <c r="O237" s="85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2" t="s">
        <v>245</v>
      </c>
      <c r="AT237" s="212" t="s">
        <v>148</v>
      </c>
      <c r="AU237" s="212" t="s">
        <v>86</v>
      </c>
      <c r="AY237" s="18" t="s">
        <v>145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8" t="s">
        <v>79</v>
      </c>
      <c r="BK237" s="213">
        <f>ROUND(I237*H237,2)</f>
        <v>0</v>
      </c>
      <c r="BL237" s="18" t="s">
        <v>245</v>
      </c>
      <c r="BM237" s="212" t="s">
        <v>415</v>
      </c>
    </row>
    <row r="238" s="2" customFormat="1">
      <c r="A238" s="39"/>
      <c r="B238" s="40"/>
      <c r="C238" s="41"/>
      <c r="D238" s="214" t="s">
        <v>153</v>
      </c>
      <c r="E238" s="41"/>
      <c r="F238" s="215" t="s">
        <v>416</v>
      </c>
      <c r="G238" s="41"/>
      <c r="H238" s="41"/>
      <c r="I238" s="216"/>
      <c r="J238" s="41"/>
      <c r="K238" s="41"/>
      <c r="L238" s="45"/>
      <c r="M238" s="217"/>
      <c r="N238" s="21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153</v>
      </c>
      <c r="AU238" s="18" t="s">
        <v>86</v>
      </c>
    </row>
    <row r="239" s="2" customFormat="1" ht="24.15" customHeight="1">
      <c r="A239" s="39"/>
      <c r="B239" s="40"/>
      <c r="C239" s="200" t="s">
        <v>417</v>
      </c>
      <c r="D239" s="200" t="s">
        <v>148</v>
      </c>
      <c r="E239" s="201" t="s">
        <v>418</v>
      </c>
      <c r="F239" s="202" t="s">
        <v>419</v>
      </c>
      <c r="G239" s="203" t="s">
        <v>212</v>
      </c>
      <c r="H239" s="204">
        <v>1.1779999999999999</v>
      </c>
      <c r="I239" s="205"/>
      <c r="J239" s="206">
        <f>ROUND(I239*H239,2)</f>
        <v>0</v>
      </c>
      <c r="K239" s="207"/>
      <c r="L239" s="45"/>
      <c r="M239" s="208" t="s">
        <v>19</v>
      </c>
      <c r="N239" s="209" t="s">
        <v>45</v>
      </c>
      <c r="O239" s="85"/>
      <c r="P239" s="210">
        <f>O239*H239</f>
        <v>0</v>
      </c>
      <c r="Q239" s="210">
        <v>0</v>
      </c>
      <c r="R239" s="210">
        <f>Q239*H239</f>
        <v>0</v>
      </c>
      <c r="S239" s="210">
        <v>0</v>
      </c>
      <c r="T239" s="21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2" t="s">
        <v>245</v>
      </c>
      <c r="AT239" s="212" t="s">
        <v>148</v>
      </c>
      <c r="AU239" s="212" t="s">
        <v>86</v>
      </c>
      <c r="AY239" s="18" t="s">
        <v>145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18" t="s">
        <v>79</v>
      </c>
      <c r="BK239" s="213">
        <f>ROUND(I239*H239,2)</f>
        <v>0</v>
      </c>
      <c r="BL239" s="18" t="s">
        <v>245</v>
      </c>
      <c r="BM239" s="212" t="s">
        <v>420</v>
      </c>
    </row>
    <row r="240" s="2" customFormat="1">
      <c r="A240" s="39"/>
      <c r="B240" s="40"/>
      <c r="C240" s="41"/>
      <c r="D240" s="214" t="s">
        <v>153</v>
      </c>
      <c r="E240" s="41"/>
      <c r="F240" s="215" t="s">
        <v>421</v>
      </c>
      <c r="G240" s="41"/>
      <c r="H240" s="41"/>
      <c r="I240" s="216"/>
      <c r="J240" s="41"/>
      <c r="K240" s="41"/>
      <c r="L240" s="45"/>
      <c r="M240" s="217"/>
      <c r="N240" s="218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153</v>
      </c>
      <c r="AU240" s="18" t="s">
        <v>86</v>
      </c>
    </row>
    <row r="241" s="12" customFormat="1" ht="22.8" customHeight="1">
      <c r="A241" s="12"/>
      <c r="B241" s="184"/>
      <c r="C241" s="185"/>
      <c r="D241" s="186" t="s">
        <v>73</v>
      </c>
      <c r="E241" s="198" t="s">
        <v>422</v>
      </c>
      <c r="F241" s="198" t="s">
        <v>423</v>
      </c>
      <c r="G241" s="185"/>
      <c r="H241" s="185"/>
      <c r="I241" s="188"/>
      <c r="J241" s="199">
        <f>BK241</f>
        <v>0</v>
      </c>
      <c r="K241" s="185"/>
      <c r="L241" s="190"/>
      <c r="M241" s="191"/>
      <c r="N241" s="192"/>
      <c r="O241" s="192"/>
      <c r="P241" s="193">
        <f>SUM(P242:P287)</f>
        <v>0</v>
      </c>
      <c r="Q241" s="192"/>
      <c r="R241" s="193">
        <f>SUM(R242:R287)</f>
        <v>2.02602912</v>
      </c>
      <c r="S241" s="192"/>
      <c r="T241" s="194">
        <f>SUM(T242:T287)</f>
        <v>2.9962800000000001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5" t="s">
        <v>86</v>
      </c>
      <c r="AT241" s="196" t="s">
        <v>73</v>
      </c>
      <c r="AU241" s="196" t="s">
        <v>79</v>
      </c>
      <c r="AY241" s="195" t="s">
        <v>145</v>
      </c>
      <c r="BK241" s="197">
        <f>SUM(BK242:BK287)</f>
        <v>0</v>
      </c>
    </row>
    <row r="242" s="2" customFormat="1" ht="24.15" customHeight="1">
      <c r="A242" s="39"/>
      <c r="B242" s="40"/>
      <c r="C242" s="200" t="s">
        <v>424</v>
      </c>
      <c r="D242" s="200" t="s">
        <v>148</v>
      </c>
      <c r="E242" s="201" t="s">
        <v>425</v>
      </c>
      <c r="F242" s="202" t="s">
        <v>426</v>
      </c>
      <c r="G242" s="203" t="s">
        <v>99</v>
      </c>
      <c r="H242" s="204">
        <v>13.279999999999999</v>
      </c>
      <c r="I242" s="205"/>
      <c r="J242" s="206">
        <f>ROUND(I242*H242,2)</f>
        <v>0</v>
      </c>
      <c r="K242" s="207"/>
      <c r="L242" s="45"/>
      <c r="M242" s="208" t="s">
        <v>19</v>
      </c>
      <c r="N242" s="209" t="s">
        <v>45</v>
      </c>
      <c r="O242" s="85"/>
      <c r="P242" s="210">
        <f>O242*H242</f>
        <v>0</v>
      </c>
      <c r="Q242" s="210">
        <v>0</v>
      </c>
      <c r="R242" s="210">
        <f>Q242*H242</f>
        <v>0</v>
      </c>
      <c r="S242" s="210">
        <v>0.0060000000000000001</v>
      </c>
      <c r="T242" s="211">
        <f>S242*H242</f>
        <v>0.079680000000000001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2" t="s">
        <v>245</v>
      </c>
      <c r="AT242" s="212" t="s">
        <v>148</v>
      </c>
      <c r="AU242" s="212" t="s">
        <v>86</v>
      </c>
      <c r="AY242" s="18" t="s">
        <v>145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18" t="s">
        <v>79</v>
      </c>
      <c r="BK242" s="213">
        <f>ROUND(I242*H242,2)</f>
        <v>0</v>
      </c>
      <c r="BL242" s="18" t="s">
        <v>245</v>
      </c>
      <c r="BM242" s="212" t="s">
        <v>427</v>
      </c>
    </row>
    <row r="243" s="2" customFormat="1">
      <c r="A243" s="39"/>
      <c r="B243" s="40"/>
      <c r="C243" s="41"/>
      <c r="D243" s="214" t="s">
        <v>153</v>
      </c>
      <c r="E243" s="41"/>
      <c r="F243" s="215" t="s">
        <v>428</v>
      </c>
      <c r="G243" s="41"/>
      <c r="H243" s="41"/>
      <c r="I243" s="216"/>
      <c r="J243" s="41"/>
      <c r="K243" s="41"/>
      <c r="L243" s="45"/>
      <c r="M243" s="217"/>
      <c r="N243" s="218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153</v>
      </c>
      <c r="AU243" s="18" t="s">
        <v>86</v>
      </c>
    </row>
    <row r="244" s="13" customFormat="1">
      <c r="A244" s="13"/>
      <c r="B244" s="219"/>
      <c r="C244" s="220"/>
      <c r="D244" s="221" t="s">
        <v>155</v>
      </c>
      <c r="E244" s="222" t="s">
        <v>19</v>
      </c>
      <c r="F244" s="223" t="s">
        <v>429</v>
      </c>
      <c r="G244" s="220"/>
      <c r="H244" s="224">
        <v>13.279999999999999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155</v>
      </c>
      <c r="AU244" s="230" t="s">
        <v>86</v>
      </c>
      <c r="AV244" s="13" t="s">
        <v>86</v>
      </c>
      <c r="AW244" s="13" t="s">
        <v>36</v>
      </c>
      <c r="AX244" s="13" t="s">
        <v>79</v>
      </c>
      <c r="AY244" s="230" t="s">
        <v>145</v>
      </c>
    </row>
    <row r="245" s="2" customFormat="1" ht="24.15" customHeight="1">
      <c r="A245" s="39"/>
      <c r="B245" s="40"/>
      <c r="C245" s="200" t="s">
        <v>430</v>
      </c>
      <c r="D245" s="200" t="s">
        <v>148</v>
      </c>
      <c r="E245" s="201" t="s">
        <v>431</v>
      </c>
      <c r="F245" s="202" t="s">
        <v>432</v>
      </c>
      <c r="G245" s="203" t="s">
        <v>99</v>
      </c>
      <c r="H245" s="204">
        <v>94</v>
      </c>
      <c r="I245" s="205"/>
      <c r="J245" s="206">
        <f>ROUND(I245*H245,2)</f>
        <v>0</v>
      </c>
      <c r="K245" s="207"/>
      <c r="L245" s="45"/>
      <c r="M245" s="208" t="s">
        <v>19</v>
      </c>
      <c r="N245" s="209" t="s">
        <v>45</v>
      </c>
      <c r="O245" s="85"/>
      <c r="P245" s="210">
        <f>O245*H245</f>
        <v>0</v>
      </c>
      <c r="Q245" s="210">
        <v>0</v>
      </c>
      <c r="R245" s="210">
        <f>Q245*H245</f>
        <v>0</v>
      </c>
      <c r="S245" s="210">
        <v>0.0019</v>
      </c>
      <c r="T245" s="211">
        <f>S245*H245</f>
        <v>0.17860000000000001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2" t="s">
        <v>245</v>
      </c>
      <c r="AT245" s="212" t="s">
        <v>148</v>
      </c>
      <c r="AU245" s="212" t="s">
        <v>86</v>
      </c>
      <c r="AY245" s="18" t="s">
        <v>145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8" t="s">
        <v>79</v>
      </c>
      <c r="BK245" s="213">
        <f>ROUND(I245*H245,2)</f>
        <v>0</v>
      </c>
      <c r="BL245" s="18" t="s">
        <v>245</v>
      </c>
      <c r="BM245" s="212" t="s">
        <v>433</v>
      </c>
    </row>
    <row r="246" s="2" customFormat="1">
      <c r="A246" s="39"/>
      <c r="B246" s="40"/>
      <c r="C246" s="41"/>
      <c r="D246" s="214" t="s">
        <v>153</v>
      </c>
      <c r="E246" s="41"/>
      <c r="F246" s="215" t="s">
        <v>434</v>
      </c>
      <c r="G246" s="41"/>
      <c r="H246" s="41"/>
      <c r="I246" s="216"/>
      <c r="J246" s="41"/>
      <c r="K246" s="41"/>
      <c r="L246" s="45"/>
      <c r="M246" s="217"/>
      <c r="N246" s="21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153</v>
      </c>
      <c r="AU246" s="18" t="s">
        <v>86</v>
      </c>
    </row>
    <row r="247" s="14" customFormat="1">
      <c r="A247" s="14"/>
      <c r="B247" s="231"/>
      <c r="C247" s="232"/>
      <c r="D247" s="221" t="s">
        <v>155</v>
      </c>
      <c r="E247" s="233" t="s">
        <v>19</v>
      </c>
      <c r="F247" s="234" t="s">
        <v>435</v>
      </c>
      <c r="G247" s="232"/>
      <c r="H247" s="233" t="s">
        <v>19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155</v>
      </c>
      <c r="AU247" s="240" t="s">
        <v>86</v>
      </c>
      <c r="AV247" s="14" t="s">
        <v>79</v>
      </c>
      <c r="AW247" s="14" t="s">
        <v>36</v>
      </c>
      <c r="AX247" s="14" t="s">
        <v>74</v>
      </c>
      <c r="AY247" s="240" t="s">
        <v>145</v>
      </c>
    </row>
    <row r="248" s="13" customFormat="1">
      <c r="A248" s="13"/>
      <c r="B248" s="219"/>
      <c r="C248" s="220"/>
      <c r="D248" s="221" t="s">
        <v>155</v>
      </c>
      <c r="E248" s="222" t="s">
        <v>19</v>
      </c>
      <c r="F248" s="223" t="s">
        <v>182</v>
      </c>
      <c r="G248" s="220"/>
      <c r="H248" s="224">
        <v>94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155</v>
      </c>
      <c r="AU248" s="230" t="s">
        <v>86</v>
      </c>
      <c r="AV248" s="13" t="s">
        <v>86</v>
      </c>
      <c r="AW248" s="13" t="s">
        <v>36</v>
      </c>
      <c r="AX248" s="13" t="s">
        <v>79</v>
      </c>
      <c r="AY248" s="230" t="s">
        <v>145</v>
      </c>
    </row>
    <row r="249" s="2" customFormat="1" ht="24.15" customHeight="1">
      <c r="A249" s="39"/>
      <c r="B249" s="40"/>
      <c r="C249" s="200" t="s">
        <v>436</v>
      </c>
      <c r="D249" s="200" t="s">
        <v>148</v>
      </c>
      <c r="E249" s="201" t="s">
        <v>437</v>
      </c>
      <c r="F249" s="202" t="s">
        <v>438</v>
      </c>
      <c r="G249" s="203" t="s">
        <v>99</v>
      </c>
      <c r="H249" s="204">
        <v>10</v>
      </c>
      <c r="I249" s="205"/>
      <c r="J249" s="206">
        <f>ROUND(I249*H249,2)</f>
        <v>0</v>
      </c>
      <c r="K249" s="207"/>
      <c r="L249" s="45"/>
      <c r="M249" s="208" t="s">
        <v>19</v>
      </c>
      <c r="N249" s="209" t="s">
        <v>45</v>
      </c>
      <c r="O249" s="85"/>
      <c r="P249" s="210">
        <f>O249*H249</f>
        <v>0</v>
      </c>
      <c r="Q249" s="210">
        <v>0</v>
      </c>
      <c r="R249" s="210">
        <f>Q249*H249</f>
        <v>0</v>
      </c>
      <c r="S249" s="210">
        <v>0.043499999999999997</v>
      </c>
      <c r="T249" s="211">
        <f>S249*H249</f>
        <v>0.43499999999999994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2" t="s">
        <v>245</v>
      </c>
      <c r="AT249" s="212" t="s">
        <v>148</v>
      </c>
      <c r="AU249" s="212" t="s">
        <v>86</v>
      </c>
      <c r="AY249" s="18" t="s">
        <v>145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18" t="s">
        <v>79</v>
      </c>
      <c r="BK249" s="213">
        <f>ROUND(I249*H249,2)</f>
        <v>0</v>
      </c>
      <c r="BL249" s="18" t="s">
        <v>245</v>
      </c>
      <c r="BM249" s="212" t="s">
        <v>439</v>
      </c>
    </row>
    <row r="250" s="2" customFormat="1">
      <c r="A250" s="39"/>
      <c r="B250" s="40"/>
      <c r="C250" s="41"/>
      <c r="D250" s="214" t="s">
        <v>153</v>
      </c>
      <c r="E250" s="41"/>
      <c r="F250" s="215" t="s">
        <v>440</v>
      </c>
      <c r="G250" s="41"/>
      <c r="H250" s="41"/>
      <c r="I250" s="216"/>
      <c r="J250" s="41"/>
      <c r="K250" s="41"/>
      <c r="L250" s="45"/>
      <c r="M250" s="217"/>
      <c r="N250" s="218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153</v>
      </c>
      <c r="AU250" s="18" t="s">
        <v>86</v>
      </c>
    </row>
    <row r="251" s="2" customFormat="1">
      <c r="A251" s="39"/>
      <c r="B251" s="40"/>
      <c r="C251" s="41"/>
      <c r="D251" s="221" t="s">
        <v>236</v>
      </c>
      <c r="E251" s="41"/>
      <c r="F251" s="252" t="s">
        <v>441</v>
      </c>
      <c r="G251" s="41"/>
      <c r="H251" s="41"/>
      <c r="I251" s="216"/>
      <c r="J251" s="41"/>
      <c r="K251" s="41"/>
      <c r="L251" s="45"/>
      <c r="M251" s="217"/>
      <c r="N251" s="218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236</v>
      </c>
      <c r="AU251" s="18" t="s">
        <v>86</v>
      </c>
    </row>
    <row r="252" s="14" customFormat="1">
      <c r="A252" s="14"/>
      <c r="B252" s="231"/>
      <c r="C252" s="232"/>
      <c r="D252" s="221" t="s">
        <v>155</v>
      </c>
      <c r="E252" s="233" t="s">
        <v>19</v>
      </c>
      <c r="F252" s="234" t="s">
        <v>442</v>
      </c>
      <c r="G252" s="232"/>
      <c r="H252" s="233" t="s">
        <v>19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0" t="s">
        <v>155</v>
      </c>
      <c r="AU252" s="240" t="s">
        <v>86</v>
      </c>
      <c r="AV252" s="14" t="s">
        <v>79</v>
      </c>
      <c r="AW252" s="14" t="s">
        <v>36</v>
      </c>
      <c r="AX252" s="14" t="s">
        <v>74</v>
      </c>
      <c r="AY252" s="240" t="s">
        <v>145</v>
      </c>
    </row>
    <row r="253" s="13" customFormat="1">
      <c r="A253" s="13"/>
      <c r="B253" s="219"/>
      <c r="C253" s="220"/>
      <c r="D253" s="221" t="s">
        <v>155</v>
      </c>
      <c r="E253" s="222" t="s">
        <v>19</v>
      </c>
      <c r="F253" s="223" t="s">
        <v>104</v>
      </c>
      <c r="G253" s="220"/>
      <c r="H253" s="224">
        <v>10</v>
      </c>
      <c r="I253" s="225"/>
      <c r="J253" s="220"/>
      <c r="K253" s="220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155</v>
      </c>
      <c r="AU253" s="230" t="s">
        <v>86</v>
      </c>
      <c r="AV253" s="13" t="s">
        <v>86</v>
      </c>
      <c r="AW253" s="13" t="s">
        <v>36</v>
      </c>
      <c r="AX253" s="13" t="s">
        <v>79</v>
      </c>
      <c r="AY253" s="230" t="s">
        <v>145</v>
      </c>
    </row>
    <row r="254" s="2" customFormat="1" ht="24.15" customHeight="1">
      <c r="A254" s="39"/>
      <c r="B254" s="40"/>
      <c r="C254" s="200" t="s">
        <v>443</v>
      </c>
      <c r="D254" s="200" t="s">
        <v>148</v>
      </c>
      <c r="E254" s="201" t="s">
        <v>444</v>
      </c>
      <c r="F254" s="202" t="s">
        <v>445</v>
      </c>
      <c r="G254" s="203" t="s">
        <v>99</v>
      </c>
      <c r="H254" s="204">
        <v>94</v>
      </c>
      <c r="I254" s="205"/>
      <c r="J254" s="206">
        <f>ROUND(I254*H254,2)</f>
        <v>0</v>
      </c>
      <c r="K254" s="207"/>
      <c r="L254" s="45"/>
      <c r="M254" s="208" t="s">
        <v>19</v>
      </c>
      <c r="N254" s="209" t="s">
        <v>45</v>
      </c>
      <c r="O254" s="85"/>
      <c r="P254" s="210">
        <f>O254*H254</f>
        <v>0</v>
      </c>
      <c r="Q254" s="210">
        <v>0</v>
      </c>
      <c r="R254" s="210">
        <f>Q254*H254</f>
        <v>0</v>
      </c>
      <c r="S254" s="210">
        <v>0.024500000000000001</v>
      </c>
      <c r="T254" s="211">
        <f>S254*H254</f>
        <v>2.3029999999999999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2" t="s">
        <v>245</v>
      </c>
      <c r="AT254" s="212" t="s">
        <v>148</v>
      </c>
      <c r="AU254" s="212" t="s">
        <v>86</v>
      </c>
      <c r="AY254" s="18" t="s">
        <v>145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18" t="s">
        <v>79</v>
      </c>
      <c r="BK254" s="213">
        <f>ROUND(I254*H254,2)</f>
        <v>0</v>
      </c>
      <c r="BL254" s="18" t="s">
        <v>245</v>
      </c>
      <c r="BM254" s="212" t="s">
        <v>446</v>
      </c>
    </row>
    <row r="255" s="2" customFormat="1">
      <c r="A255" s="39"/>
      <c r="B255" s="40"/>
      <c r="C255" s="41"/>
      <c r="D255" s="214" t="s">
        <v>153</v>
      </c>
      <c r="E255" s="41"/>
      <c r="F255" s="215" t="s">
        <v>447</v>
      </c>
      <c r="G255" s="41"/>
      <c r="H255" s="41"/>
      <c r="I255" s="216"/>
      <c r="J255" s="41"/>
      <c r="K255" s="41"/>
      <c r="L255" s="45"/>
      <c r="M255" s="217"/>
      <c r="N255" s="218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153</v>
      </c>
      <c r="AU255" s="18" t="s">
        <v>86</v>
      </c>
    </row>
    <row r="256" s="14" customFormat="1">
      <c r="A256" s="14"/>
      <c r="B256" s="231"/>
      <c r="C256" s="232"/>
      <c r="D256" s="221" t="s">
        <v>155</v>
      </c>
      <c r="E256" s="233" t="s">
        <v>19</v>
      </c>
      <c r="F256" s="234" t="s">
        <v>448</v>
      </c>
      <c r="G256" s="232"/>
      <c r="H256" s="233" t="s">
        <v>19</v>
      </c>
      <c r="I256" s="235"/>
      <c r="J256" s="232"/>
      <c r="K256" s="232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155</v>
      </c>
      <c r="AU256" s="240" t="s">
        <v>86</v>
      </c>
      <c r="AV256" s="14" t="s">
        <v>79</v>
      </c>
      <c r="AW256" s="14" t="s">
        <v>36</v>
      </c>
      <c r="AX256" s="14" t="s">
        <v>74</v>
      </c>
      <c r="AY256" s="240" t="s">
        <v>145</v>
      </c>
    </row>
    <row r="257" s="13" customFormat="1">
      <c r="A257" s="13"/>
      <c r="B257" s="219"/>
      <c r="C257" s="220"/>
      <c r="D257" s="221" t="s">
        <v>155</v>
      </c>
      <c r="E257" s="222" t="s">
        <v>19</v>
      </c>
      <c r="F257" s="223" t="s">
        <v>182</v>
      </c>
      <c r="G257" s="220"/>
      <c r="H257" s="224">
        <v>94</v>
      </c>
      <c r="I257" s="225"/>
      <c r="J257" s="220"/>
      <c r="K257" s="220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155</v>
      </c>
      <c r="AU257" s="230" t="s">
        <v>86</v>
      </c>
      <c r="AV257" s="13" t="s">
        <v>86</v>
      </c>
      <c r="AW257" s="13" t="s">
        <v>36</v>
      </c>
      <c r="AX257" s="13" t="s">
        <v>79</v>
      </c>
      <c r="AY257" s="230" t="s">
        <v>145</v>
      </c>
    </row>
    <row r="258" s="2" customFormat="1" ht="37.8" customHeight="1">
      <c r="A258" s="39"/>
      <c r="B258" s="40"/>
      <c r="C258" s="200" t="s">
        <v>449</v>
      </c>
      <c r="D258" s="200" t="s">
        <v>148</v>
      </c>
      <c r="E258" s="201" t="s">
        <v>450</v>
      </c>
      <c r="F258" s="202" t="s">
        <v>451</v>
      </c>
      <c r="G258" s="203" t="s">
        <v>99</v>
      </c>
      <c r="H258" s="204">
        <v>92.400000000000006</v>
      </c>
      <c r="I258" s="205"/>
      <c r="J258" s="206">
        <f>ROUND(I258*H258,2)</f>
        <v>0</v>
      </c>
      <c r="K258" s="207"/>
      <c r="L258" s="45"/>
      <c r="M258" s="208" t="s">
        <v>19</v>
      </c>
      <c r="N258" s="209" t="s">
        <v>45</v>
      </c>
      <c r="O258" s="85"/>
      <c r="P258" s="210">
        <f>O258*H258</f>
        <v>0</v>
      </c>
      <c r="Q258" s="210">
        <v>0.00020000000000000001</v>
      </c>
      <c r="R258" s="210">
        <f>Q258*H258</f>
        <v>0.018480000000000003</v>
      </c>
      <c r="S258" s="210">
        <v>0</v>
      </c>
      <c r="T258" s="21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2" t="s">
        <v>245</v>
      </c>
      <c r="AT258" s="212" t="s">
        <v>148</v>
      </c>
      <c r="AU258" s="212" t="s">
        <v>86</v>
      </c>
      <c r="AY258" s="18" t="s">
        <v>145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8" t="s">
        <v>79</v>
      </c>
      <c r="BK258" s="213">
        <f>ROUND(I258*H258,2)</f>
        <v>0</v>
      </c>
      <c r="BL258" s="18" t="s">
        <v>245</v>
      </c>
      <c r="BM258" s="212" t="s">
        <v>452</v>
      </c>
    </row>
    <row r="259" s="2" customFormat="1">
      <c r="A259" s="39"/>
      <c r="B259" s="40"/>
      <c r="C259" s="41"/>
      <c r="D259" s="214" t="s">
        <v>153</v>
      </c>
      <c r="E259" s="41"/>
      <c r="F259" s="215" t="s">
        <v>453</v>
      </c>
      <c r="G259" s="41"/>
      <c r="H259" s="41"/>
      <c r="I259" s="216"/>
      <c r="J259" s="41"/>
      <c r="K259" s="41"/>
      <c r="L259" s="45"/>
      <c r="M259" s="217"/>
      <c r="N259" s="21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153</v>
      </c>
      <c r="AU259" s="18" t="s">
        <v>86</v>
      </c>
    </row>
    <row r="260" s="13" customFormat="1">
      <c r="A260" s="13"/>
      <c r="B260" s="219"/>
      <c r="C260" s="220"/>
      <c r="D260" s="221" t="s">
        <v>155</v>
      </c>
      <c r="E260" s="222" t="s">
        <v>19</v>
      </c>
      <c r="F260" s="223" t="s">
        <v>97</v>
      </c>
      <c r="G260" s="220"/>
      <c r="H260" s="224">
        <v>92.400000000000006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155</v>
      </c>
      <c r="AU260" s="230" t="s">
        <v>86</v>
      </c>
      <c r="AV260" s="13" t="s">
        <v>86</v>
      </c>
      <c r="AW260" s="13" t="s">
        <v>36</v>
      </c>
      <c r="AX260" s="13" t="s">
        <v>79</v>
      </c>
      <c r="AY260" s="230" t="s">
        <v>145</v>
      </c>
    </row>
    <row r="261" s="2" customFormat="1" ht="16.5" customHeight="1">
      <c r="A261" s="39"/>
      <c r="B261" s="40"/>
      <c r="C261" s="253" t="s">
        <v>454</v>
      </c>
      <c r="D261" s="253" t="s">
        <v>293</v>
      </c>
      <c r="E261" s="254" t="s">
        <v>455</v>
      </c>
      <c r="F261" s="255" t="s">
        <v>456</v>
      </c>
      <c r="G261" s="256" t="s">
        <v>185</v>
      </c>
      <c r="H261" s="257">
        <v>32.299999999999997</v>
      </c>
      <c r="I261" s="258"/>
      <c r="J261" s="259">
        <f>ROUND(I261*H261,2)</f>
        <v>0</v>
      </c>
      <c r="K261" s="260"/>
      <c r="L261" s="261"/>
      <c r="M261" s="262" t="s">
        <v>19</v>
      </c>
      <c r="N261" s="263" t="s">
        <v>45</v>
      </c>
      <c r="O261" s="85"/>
      <c r="P261" s="210">
        <f>O261*H261</f>
        <v>0</v>
      </c>
      <c r="Q261" s="210">
        <v>0.02</v>
      </c>
      <c r="R261" s="210">
        <f>Q261*H261</f>
        <v>0.64599999999999991</v>
      </c>
      <c r="S261" s="210">
        <v>0</v>
      </c>
      <c r="T261" s="21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2" t="s">
        <v>297</v>
      </c>
      <c r="AT261" s="212" t="s">
        <v>293</v>
      </c>
      <c r="AU261" s="212" t="s">
        <v>86</v>
      </c>
      <c r="AY261" s="18" t="s">
        <v>145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8" t="s">
        <v>79</v>
      </c>
      <c r="BK261" s="213">
        <f>ROUND(I261*H261,2)</f>
        <v>0</v>
      </c>
      <c r="BL261" s="18" t="s">
        <v>245</v>
      </c>
      <c r="BM261" s="212" t="s">
        <v>457</v>
      </c>
    </row>
    <row r="262" s="2" customFormat="1" ht="24.15" customHeight="1">
      <c r="A262" s="39"/>
      <c r="B262" s="40"/>
      <c r="C262" s="200" t="s">
        <v>458</v>
      </c>
      <c r="D262" s="200" t="s">
        <v>148</v>
      </c>
      <c r="E262" s="201" t="s">
        <v>459</v>
      </c>
      <c r="F262" s="202" t="s">
        <v>460</v>
      </c>
      <c r="G262" s="203" t="s">
        <v>99</v>
      </c>
      <c r="H262" s="204">
        <v>92.400000000000006</v>
      </c>
      <c r="I262" s="205"/>
      <c r="J262" s="206">
        <f>ROUND(I262*H262,2)</f>
        <v>0</v>
      </c>
      <c r="K262" s="207"/>
      <c r="L262" s="45"/>
      <c r="M262" s="208" t="s">
        <v>19</v>
      </c>
      <c r="N262" s="209" t="s">
        <v>45</v>
      </c>
      <c r="O262" s="85"/>
      <c r="P262" s="210">
        <f>O262*H262</f>
        <v>0</v>
      </c>
      <c r="Q262" s="210">
        <v>0.00058</v>
      </c>
      <c r="R262" s="210">
        <f>Q262*H262</f>
        <v>0.053592000000000001</v>
      </c>
      <c r="S262" s="210">
        <v>0</v>
      </c>
      <c r="T262" s="21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2" t="s">
        <v>245</v>
      </c>
      <c r="AT262" s="212" t="s">
        <v>148</v>
      </c>
      <c r="AU262" s="212" t="s">
        <v>86</v>
      </c>
      <c r="AY262" s="18" t="s">
        <v>145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8" t="s">
        <v>79</v>
      </c>
      <c r="BK262" s="213">
        <f>ROUND(I262*H262,2)</f>
        <v>0</v>
      </c>
      <c r="BL262" s="18" t="s">
        <v>245</v>
      </c>
      <c r="BM262" s="212" t="s">
        <v>461</v>
      </c>
    </row>
    <row r="263" s="2" customFormat="1">
      <c r="A263" s="39"/>
      <c r="B263" s="40"/>
      <c r="C263" s="41"/>
      <c r="D263" s="214" t="s">
        <v>153</v>
      </c>
      <c r="E263" s="41"/>
      <c r="F263" s="215" t="s">
        <v>462</v>
      </c>
      <c r="G263" s="41"/>
      <c r="H263" s="41"/>
      <c r="I263" s="216"/>
      <c r="J263" s="41"/>
      <c r="K263" s="41"/>
      <c r="L263" s="45"/>
      <c r="M263" s="217"/>
      <c r="N263" s="218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153</v>
      </c>
      <c r="AU263" s="18" t="s">
        <v>86</v>
      </c>
    </row>
    <row r="264" s="13" customFormat="1">
      <c r="A264" s="13"/>
      <c r="B264" s="219"/>
      <c r="C264" s="220"/>
      <c r="D264" s="221" t="s">
        <v>155</v>
      </c>
      <c r="E264" s="222" t="s">
        <v>19</v>
      </c>
      <c r="F264" s="223" t="s">
        <v>97</v>
      </c>
      <c r="G264" s="220"/>
      <c r="H264" s="224">
        <v>92.400000000000006</v>
      </c>
      <c r="I264" s="225"/>
      <c r="J264" s="220"/>
      <c r="K264" s="220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155</v>
      </c>
      <c r="AU264" s="230" t="s">
        <v>86</v>
      </c>
      <c r="AV264" s="13" t="s">
        <v>86</v>
      </c>
      <c r="AW264" s="13" t="s">
        <v>36</v>
      </c>
      <c r="AX264" s="13" t="s">
        <v>79</v>
      </c>
      <c r="AY264" s="230" t="s">
        <v>145</v>
      </c>
    </row>
    <row r="265" s="2" customFormat="1" ht="16.5" customHeight="1">
      <c r="A265" s="39"/>
      <c r="B265" s="40"/>
      <c r="C265" s="253" t="s">
        <v>463</v>
      </c>
      <c r="D265" s="253" t="s">
        <v>293</v>
      </c>
      <c r="E265" s="254" t="s">
        <v>464</v>
      </c>
      <c r="F265" s="255" t="s">
        <v>465</v>
      </c>
      <c r="G265" s="256" t="s">
        <v>99</v>
      </c>
      <c r="H265" s="257">
        <v>94.920000000000002</v>
      </c>
      <c r="I265" s="258"/>
      <c r="J265" s="259">
        <f>ROUND(I265*H265,2)</f>
        <v>0</v>
      </c>
      <c r="K265" s="260"/>
      <c r="L265" s="261"/>
      <c r="M265" s="262" t="s">
        <v>19</v>
      </c>
      <c r="N265" s="263" t="s">
        <v>45</v>
      </c>
      <c r="O265" s="85"/>
      <c r="P265" s="210">
        <f>O265*H265</f>
        <v>0</v>
      </c>
      <c r="Q265" s="210">
        <v>0.012</v>
      </c>
      <c r="R265" s="210">
        <f>Q265*H265</f>
        <v>1.1390400000000001</v>
      </c>
      <c r="S265" s="210">
        <v>0</v>
      </c>
      <c r="T265" s="21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2" t="s">
        <v>297</v>
      </c>
      <c r="AT265" s="212" t="s">
        <v>293</v>
      </c>
      <c r="AU265" s="212" t="s">
        <v>86</v>
      </c>
      <c r="AY265" s="18" t="s">
        <v>145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8" t="s">
        <v>79</v>
      </c>
      <c r="BK265" s="213">
        <f>ROUND(I265*H265,2)</f>
        <v>0</v>
      </c>
      <c r="BL265" s="18" t="s">
        <v>245</v>
      </c>
      <c r="BM265" s="212" t="s">
        <v>466</v>
      </c>
    </row>
    <row r="266" s="13" customFormat="1">
      <c r="A266" s="13"/>
      <c r="B266" s="219"/>
      <c r="C266" s="220"/>
      <c r="D266" s="221" t="s">
        <v>155</v>
      </c>
      <c r="E266" s="222" t="s">
        <v>19</v>
      </c>
      <c r="F266" s="223" t="s">
        <v>97</v>
      </c>
      <c r="G266" s="220"/>
      <c r="H266" s="224">
        <v>92.400000000000006</v>
      </c>
      <c r="I266" s="225"/>
      <c r="J266" s="220"/>
      <c r="K266" s="220"/>
      <c r="L266" s="226"/>
      <c r="M266" s="227"/>
      <c r="N266" s="228"/>
      <c r="O266" s="228"/>
      <c r="P266" s="228"/>
      <c r="Q266" s="228"/>
      <c r="R266" s="228"/>
      <c r="S266" s="228"/>
      <c r="T266" s="22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0" t="s">
        <v>155</v>
      </c>
      <c r="AU266" s="230" t="s">
        <v>86</v>
      </c>
      <c r="AV266" s="13" t="s">
        <v>86</v>
      </c>
      <c r="AW266" s="13" t="s">
        <v>36</v>
      </c>
      <c r="AX266" s="13" t="s">
        <v>74</v>
      </c>
      <c r="AY266" s="230" t="s">
        <v>145</v>
      </c>
    </row>
    <row r="267" s="14" customFormat="1">
      <c r="A267" s="14"/>
      <c r="B267" s="231"/>
      <c r="C267" s="232"/>
      <c r="D267" s="221" t="s">
        <v>155</v>
      </c>
      <c r="E267" s="233" t="s">
        <v>19</v>
      </c>
      <c r="F267" s="234" t="s">
        <v>467</v>
      </c>
      <c r="G267" s="232"/>
      <c r="H267" s="233" t="s">
        <v>19</v>
      </c>
      <c r="I267" s="235"/>
      <c r="J267" s="232"/>
      <c r="K267" s="232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155</v>
      </c>
      <c r="AU267" s="240" t="s">
        <v>86</v>
      </c>
      <c r="AV267" s="14" t="s">
        <v>79</v>
      </c>
      <c r="AW267" s="14" t="s">
        <v>36</v>
      </c>
      <c r="AX267" s="14" t="s">
        <v>74</v>
      </c>
      <c r="AY267" s="240" t="s">
        <v>145</v>
      </c>
    </row>
    <row r="268" s="13" customFormat="1">
      <c r="A268" s="13"/>
      <c r="B268" s="219"/>
      <c r="C268" s="220"/>
      <c r="D268" s="221" t="s">
        <v>155</v>
      </c>
      <c r="E268" s="222" t="s">
        <v>19</v>
      </c>
      <c r="F268" s="223" t="s">
        <v>468</v>
      </c>
      <c r="G268" s="220"/>
      <c r="H268" s="224">
        <v>-2</v>
      </c>
      <c r="I268" s="225"/>
      <c r="J268" s="220"/>
      <c r="K268" s="220"/>
      <c r="L268" s="226"/>
      <c r="M268" s="227"/>
      <c r="N268" s="228"/>
      <c r="O268" s="228"/>
      <c r="P268" s="228"/>
      <c r="Q268" s="228"/>
      <c r="R268" s="228"/>
      <c r="S268" s="228"/>
      <c r="T268" s="22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0" t="s">
        <v>155</v>
      </c>
      <c r="AU268" s="230" t="s">
        <v>86</v>
      </c>
      <c r="AV268" s="13" t="s">
        <v>86</v>
      </c>
      <c r="AW268" s="13" t="s">
        <v>36</v>
      </c>
      <c r="AX268" s="13" t="s">
        <v>74</v>
      </c>
      <c r="AY268" s="230" t="s">
        <v>145</v>
      </c>
    </row>
    <row r="269" s="15" customFormat="1">
      <c r="A269" s="15"/>
      <c r="B269" s="241"/>
      <c r="C269" s="242"/>
      <c r="D269" s="221" t="s">
        <v>155</v>
      </c>
      <c r="E269" s="243" t="s">
        <v>19</v>
      </c>
      <c r="F269" s="244" t="s">
        <v>167</v>
      </c>
      <c r="G269" s="242"/>
      <c r="H269" s="245">
        <v>90.400000000000006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1" t="s">
        <v>155</v>
      </c>
      <c r="AU269" s="251" t="s">
        <v>86</v>
      </c>
      <c r="AV269" s="15" t="s">
        <v>151</v>
      </c>
      <c r="AW269" s="15" t="s">
        <v>36</v>
      </c>
      <c r="AX269" s="15" t="s">
        <v>79</v>
      </c>
      <c r="AY269" s="251" t="s">
        <v>145</v>
      </c>
    </row>
    <row r="270" s="13" customFormat="1">
      <c r="A270" s="13"/>
      <c r="B270" s="219"/>
      <c r="C270" s="220"/>
      <c r="D270" s="221" t="s">
        <v>155</v>
      </c>
      <c r="E270" s="220"/>
      <c r="F270" s="223" t="s">
        <v>469</v>
      </c>
      <c r="G270" s="220"/>
      <c r="H270" s="224">
        <v>94.920000000000002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155</v>
      </c>
      <c r="AU270" s="230" t="s">
        <v>86</v>
      </c>
      <c r="AV270" s="13" t="s">
        <v>86</v>
      </c>
      <c r="AW270" s="13" t="s">
        <v>4</v>
      </c>
      <c r="AX270" s="13" t="s">
        <v>79</v>
      </c>
      <c r="AY270" s="230" t="s">
        <v>145</v>
      </c>
    </row>
    <row r="271" s="2" customFormat="1" ht="16.5" customHeight="1">
      <c r="A271" s="39"/>
      <c r="B271" s="40"/>
      <c r="C271" s="253" t="s">
        <v>470</v>
      </c>
      <c r="D271" s="253" t="s">
        <v>293</v>
      </c>
      <c r="E271" s="254" t="s">
        <v>471</v>
      </c>
      <c r="F271" s="255" t="s">
        <v>472</v>
      </c>
      <c r="G271" s="256" t="s">
        <v>99</v>
      </c>
      <c r="H271" s="257">
        <v>2.1000000000000001</v>
      </c>
      <c r="I271" s="258"/>
      <c r="J271" s="259">
        <f>ROUND(I271*H271,2)</f>
        <v>0</v>
      </c>
      <c r="K271" s="260"/>
      <c r="L271" s="261"/>
      <c r="M271" s="262" t="s">
        <v>19</v>
      </c>
      <c r="N271" s="263" t="s">
        <v>45</v>
      </c>
      <c r="O271" s="85"/>
      <c r="P271" s="210">
        <f>O271*H271</f>
        <v>0</v>
      </c>
      <c r="Q271" s="210">
        <v>0.0060000000000000001</v>
      </c>
      <c r="R271" s="210">
        <f>Q271*H271</f>
        <v>0.0126</v>
      </c>
      <c r="S271" s="210">
        <v>0</v>
      </c>
      <c r="T271" s="21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2" t="s">
        <v>297</v>
      </c>
      <c r="AT271" s="212" t="s">
        <v>293</v>
      </c>
      <c r="AU271" s="212" t="s">
        <v>86</v>
      </c>
      <c r="AY271" s="18" t="s">
        <v>145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18" t="s">
        <v>79</v>
      </c>
      <c r="BK271" s="213">
        <f>ROUND(I271*H271,2)</f>
        <v>0</v>
      </c>
      <c r="BL271" s="18" t="s">
        <v>245</v>
      </c>
      <c r="BM271" s="212" t="s">
        <v>473</v>
      </c>
    </row>
    <row r="272" s="13" customFormat="1">
      <c r="A272" s="13"/>
      <c r="B272" s="219"/>
      <c r="C272" s="220"/>
      <c r="D272" s="221" t="s">
        <v>155</v>
      </c>
      <c r="E272" s="220"/>
      <c r="F272" s="223" t="s">
        <v>474</v>
      </c>
      <c r="G272" s="220"/>
      <c r="H272" s="224">
        <v>2.1000000000000001</v>
      </c>
      <c r="I272" s="225"/>
      <c r="J272" s="220"/>
      <c r="K272" s="220"/>
      <c r="L272" s="226"/>
      <c r="M272" s="227"/>
      <c r="N272" s="228"/>
      <c r="O272" s="228"/>
      <c r="P272" s="228"/>
      <c r="Q272" s="228"/>
      <c r="R272" s="228"/>
      <c r="S272" s="228"/>
      <c r="T272" s="22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0" t="s">
        <v>155</v>
      </c>
      <c r="AU272" s="230" t="s">
        <v>86</v>
      </c>
      <c r="AV272" s="13" t="s">
        <v>86</v>
      </c>
      <c r="AW272" s="13" t="s">
        <v>4</v>
      </c>
      <c r="AX272" s="13" t="s">
        <v>79</v>
      </c>
      <c r="AY272" s="230" t="s">
        <v>145</v>
      </c>
    </row>
    <row r="273" s="2" customFormat="1" ht="24.15" customHeight="1">
      <c r="A273" s="39"/>
      <c r="B273" s="40"/>
      <c r="C273" s="200" t="s">
        <v>475</v>
      </c>
      <c r="D273" s="200" t="s">
        <v>148</v>
      </c>
      <c r="E273" s="201" t="s">
        <v>476</v>
      </c>
      <c r="F273" s="202" t="s">
        <v>477</v>
      </c>
      <c r="G273" s="203" t="s">
        <v>99</v>
      </c>
      <c r="H273" s="204">
        <v>92.400000000000006</v>
      </c>
      <c r="I273" s="205"/>
      <c r="J273" s="206">
        <f>ROUND(I273*H273,2)</f>
        <v>0</v>
      </c>
      <c r="K273" s="207"/>
      <c r="L273" s="45"/>
      <c r="M273" s="208" t="s">
        <v>19</v>
      </c>
      <c r="N273" s="209" t="s">
        <v>45</v>
      </c>
      <c r="O273" s="85"/>
      <c r="P273" s="210">
        <f>O273*H273</f>
        <v>0</v>
      </c>
      <c r="Q273" s="210">
        <v>0.00010000000000000001</v>
      </c>
      <c r="R273" s="210">
        <f>Q273*H273</f>
        <v>0.0092400000000000017</v>
      </c>
      <c r="S273" s="210">
        <v>0</v>
      </c>
      <c r="T273" s="21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2" t="s">
        <v>245</v>
      </c>
      <c r="AT273" s="212" t="s">
        <v>148</v>
      </c>
      <c r="AU273" s="212" t="s">
        <v>86</v>
      </c>
      <c r="AY273" s="18" t="s">
        <v>145</v>
      </c>
      <c r="BE273" s="213">
        <f>IF(N273="základní",J273,0)</f>
        <v>0</v>
      </c>
      <c r="BF273" s="213">
        <f>IF(N273="snížená",J273,0)</f>
        <v>0</v>
      </c>
      <c r="BG273" s="213">
        <f>IF(N273="zákl. přenesená",J273,0)</f>
        <v>0</v>
      </c>
      <c r="BH273" s="213">
        <f>IF(N273="sníž. přenesená",J273,0)</f>
        <v>0</v>
      </c>
      <c r="BI273" s="213">
        <f>IF(N273="nulová",J273,0)</f>
        <v>0</v>
      </c>
      <c r="BJ273" s="18" t="s">
        <v>79</v>
      </c>
      <c r="BK273" s="213">
        <f>ROUND(I273*H273,2)</f>
        <v>0</v>
      </c>
      <c r="BL273" s="18" t="s">
        <v>245</v>
      </c>
      <c r="BM273" s="212" t="s">
        <v>478</v>
      </c>
    </row>
    <row r="274" s="2" customFormat="1">
      <c r="A274" s="39"/>
      <c r="B274" s="40"/>
      <c r="C274" s="41"/>
      <c r="D274" s="214" t="s">
        <v>153</v>
      </c>
      <c r="E274" s="41"/>
      <c r="F274" s="215" t="s">
        <v>479</v>
      </c>
      <c r="G274" s="41"/>
      <c r="H274" s="41"/>
      <c r="I274" s="216"/>
      <c r="J274" s="41"/>
      <c r="K274" s="41"/>
      <c r="L274" s="45"/>
      <c r="M274" s="217"/>
      <c r="N274" s="218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153</v>
      </c>
      <c r="AU274" s="18" t="s">
        <v>86</v>
      </c>
    </row>
    <row r="275" s="13" customFormat="1">
      <c r="A275" s="13"/>
      <c r="B275" s="219"/>
      <c r="C275" s="220"/>
      <c r="D275" s="221" t="s">
        <v>155</v>
      </c>
      <c r="E275" s="222" t="s">
        <v>19</v>
      </c>
      <c r="F275" s="223" t="s">
        <v>97</v>
      </c>
      <c r="G275" s="220"/>
      <c r="H275" s="224">
        <v>92.400000000000006</v>
      </c>
      <c r="I275" s="225"/>
      <c r="J275" s="220"/>
      <c r="K275" s="220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155</v>
      </c>
      <c r="AU275" s="230" t="s">
        <v>86</v>
      </c>
      <c r="AV275" s="13" t="s">
        <v>86</v>
      </c>
      <c r="AW275" s="13" t="s">
        <v>36</v>
      </c>
      <c r="AX275" s="13" t="s">
        <v>79</v>
      </c>
      <c r="AY275" s="230" t="s">
        <v>145</v>
      </c>
    </row>
    <row r="276" s="2" customFormat="1" ht="24.15" customHeight="1">
      <c r="A276" s="39"/>
      <c r="B276" s="40"/>
      <c r="C276" s="200" t="s">
        <v>480</v>
      </c>
      <c r="D276" s="200" t="s">
        <v>148</v>
      </c>
      <c r="E276" s="201" t="s">
        <v>481</v>
      </c>
      <c r="F276" s="202" t="s">
        <v>482</v>
      </c>
      <c r="G276" s="203" t="s">
        <v>99</v>
      </c>
      <c r="H276" s="204">
        <v>52.247999999999998</v>
      </c>
      <c r="I276" s="205"/>
      <c r="J276" s="206">
        <f>ROUND(I276*H276,2)</f>
        <v>0</v>
      </c>
      <c r="K276" s="207"/>
      <c r="L276" s="45"/>
      <c r="M276" s="208" t="s">
        <v>19</v>
      </c>
      <c r="N276" s="209" t="s">
        <v>45</v>
      </c>
      <c r="O276" s="85"/>
      <c r="P276" s="210">
        <f>O276*H276</f>
        <v>0</v>
      </c>
      <c r="Q276" s="210">
        <v>0.00019000000000000001</v>
      </c>
      <c r="R276" s="210">
        <f>Q276*H276</f>
        <v>0.0099271199999999993</v>
      </c>
      <c r="S276" s="210">
        <v>0</v>
      </c>
      <c r="T276" s="21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2" t="s">
        <v>245</v>
      </c>
      <c r="AT276" s="212" t="s">
        <v>148</v>
      </c>
      <c r="AU276" s="212" t="s">
        <v>86</v>
      </c>
      <c r="AY276" s="18" t="s">
        <v>145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18" t="s">
        <v>79</v>
      </c>
      <c r="BK276" s="213">
        <f>ROUND(I276*H276,2)</f>
        <v>0</v>
      </c>
      <c r="BL276" s="18" t="s">
        <v>245</v>
      </c>
      <c r="BM276" s="212" t="s">
        <v>483</v>
      </c>
    </row>
    <row r="277" s="2" customFormat="1">
      <c r="A277" s="39"/>
      <c r="B277" s="40"/>
      <c r="C277" s="41"/>
      <c r="D277" s="214" t="s">
        <v>153</v>
      </c>
      <c r="E277" s="41"/>
      <c r="F277" s="215" t="s">
        <v>484</v>
      </c>
      <c r="G277" s="41"/>
      <c r="H277" s="41"/>
      <c r="I277" s="216"/>
      <c r="J277" s="41"/>
      <c r="K277" s="41"/>
      <c r="L277" s="45"/>
      <c r="M277" s="217"/>
      <c r="N277" s="218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153</v>
      </c>
      <c r="AU277" s="18" t="s">
        <v>86</v>
      </c>
    </row>
    <row r="278" s="13" customFormat="1">
      <c r="A278" s="13"/>
      <c r="B278" s="219"/>
      <c r="C278" s="220"/>
      <c r="D278" s="221" t="s">
        <v>155</v>
      </c>
      <c r="E278" s="222" t="s">
        <v>19</v>
      </c>
      <c r="F278" s="223" t="s">
        <v>429</v>
      </c>
      <c r="G278" s="220"/>
      <c r="H278" s="224">
        <v>13.279999999999999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155</v>
      </c>
      <c r="AU278" s="230" t="s">
        <v>86</v>
      </c>
      <c r="AV278" s="13" t="s">
        <v>86</v>
      </c>
      <c r="AW278" s="13" t="s">
        <v>36</v>
      </c>
      <c r="AX278" s="13" t="s">
        <v>74</v>
      </c>
      <c r="AY278" s="230" t="s">
        <v>145</v>
      </c>
    </row>
    <row r="279" s="13" customFormat="1">
      <c r="A279" s="13"/>
      <c r="B279" s="219"/>
      <c r="C279" s="220"/>
      <c r="D279" s="221" t="s">
        <v>155</v>
      </c>
      <c r="E279" s="222" t="s">
        <v>19</v>
      </c>
      <c r="F279" s="223" t="s">
        <v>370</v>
      </c>
      <c r="G279" s="220"/>
      <c r="H279" s="224">
        <v>12.408</v>
      </c>
      <c r="I279" s="225"/>
      <c r="J279" s="220"/>
      <c r="K279" s="220"/>
      <c r="L279" s="226"/>
      <c r="M279" s="227"/>
      <c r="N279" s="228"/>
      <c r="O279" s="228"/>
      <c r="P279" s="228"/>
      <c r="Q279" s="228"/>
      <c r="R279" s="228"/>
      <c r="S279" s="228"/>
      <c r="T279" s="22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0" t="s">
        <v>155</v>
      </c>
      <c r="AU279" s="230" t="s">
        <v>86</v>
      </c>
      <c r="AV279" s="13" t="s">
        <v>86</v>
      </c>
      <c r="AW279" s="13" t="s">
        <v>36</v>
      </c>
      <c r="AX279" s="13" t="s">
        <v>74</v>
      </c>
      <c r="AY279" s="230" t="s">
        <v>145</v>
      </c>
    </row>
    <row r="280" s="13" customFormat="1">
      <c r="A280" s="13"/>
      <c r="B280" s="219"/>
      <c r="C280" s="220"/>
      <c r="D280" s="221" t="s">
        <v>155</v>
      </c>
      <c r="E280" s="222" t="s">
        <v>19</v>
      </c>
      <c r="F280" s="223" t="s">
        <v>371</v>
      </c>
      <c r="G280" s="220"/>
      <c r="H280" s="224">
        <v>26.559999999999999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155</v>
      </c>
      <c r="AU280" s="230" t="s">
        <v>86</v>
      </c>
      <c r="AV280" s="13" t="s">
        <v>86</v>
      </c>
      <c r="AW280" s="13" t="s">
        <v>36</v>
      </c>
      <c r="AX280" s="13" t="s">
        <v>74</v>
      </c>
      <c r="AY280" s="230" t="s">
        <v>145</v>
      </c>
    </row>
    <row r="281" s="15" customFormat="1">
      <c r="A281" s="15"/>
      <c r="B281" s="241"/>
      <c r="C281" s="242"/>
      <c r="D281" s="221" t="s">
        <v>155</v>
      </c>
      <c r="E281" s="243" t="s">
        <v>19</v>
      </c>
      <c r="F281" s="244" t="s">
        <v>167</v>
      </c>
      <c r="G281" s="242"/>
      <c r="H281" s="245">
        <v>52.247999999999998</v>
      </c>
      <c r="I281" s="246"/>
      <c r="J281" s="242"/>
      <c r="K281" s="242"/>
      <c r="L281" s="247"/>
      <c r="M281" s="248"/>
      <c r="N281" s="249"/>
      <c r="O281" s="249"/>
      <c r="P281" s="249"/>
      <c r="Q281" s="249"/>
      <c r="R281" s="249"/>
      <c r="S281" s="249"/>
      <c r="T281" s="25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1" t="s">
        <v>155</v>
      </c>
      <c r="AU281" s="251" t="s">
        <v>86</v>
      </c>
      <c r="AV281" s="15" t="s">
        <v>151</v>
      </c>
      <c r="AW281" s="15" t="s">
        <v>36</v>
      </c>
      <c r="AX281" s="15" t="s">
        <v>79</v>
      </c>
      <c r="AY281" s="251" t="s">
        <v>145</v>
      </c>
    </row>
    <row r="282" s="2" customFormat="1" ht="16.5" customHeight="1">
      <c r="A282" s="39"/>
      <c r="B282" s="40"/>
      <c r="C282" s="253" t="s">
        <v>485</v>
      </c>
      <c r="D282" s="253" t="s">
        <v>293</v>
      </c>
      <c r="E282" s="254" t="s">
        <v>486</v>
      </c>
      <c r="F282" s="255" t="s">
        <v>487</v>
      </c>
      <c r="G282" s="256" t="s">
        <v>99</v>
      </c>
      <c r="H282" s="257">
        <v>54.859999999999999</v>
      </c>
      <c r="I282" s="258"/>
      <c r="J282" s="259">
        <f>ROUND(I282*H282,2)</f>
        <v>0</v>
      </c>
      <c r="K282" s="260"/>
      <c r="L282" s="261"/>
      <c r="M282" s="262" t="s">
        <v>19</v>
      </c>
      <c r="N282" s="263" t="s">
        <v>45</v>
      </c>
      <c r="O282" s="85"/>
      <c r="P282" s="210">
        <f>O282*H282</f>
        <v>0</v>
      </c>
      <c r="Q282" s="210">
        <v>0.0025000000000000001</v>
      </c>
      <c r="R282" s="210">
        <f>Q282*H282</f>
        <v>0.13714999999999999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297</v>
      </c>
      <c r="AT282" s="212" t="s">
        <v>293</v>
      </c>
      <c r="AU282" s="212" t="s">
        <v>86</v>
      </c>
      <c r="AY282" s="18" t="s">
        <v>145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79</v>
      </c>
      <c r="BK282" s="213">
        <f>ROUND(I282*H282,2)</f>
        <v>0</v>
      </c>
      <c r="BL282" s="18" t="s">
        <v>245</v>
      </c>
      <c r="BM282" s="212" t="s">
        <v>488</v>
      </c>
    </row>
    <row r="283" s="13" customFormat="1">
      <c r="A283" s="13"/>
      <c r="B283" s="219"/>
      <c r="C283" s="220"/>
      <c r="D283" s="221" t="s">
        <v>155</v>
      </c>
      <c r="E283" s="220"/>
      <c r="F283" s="223" t="s">
        <v>489</v>
      </c>
      <c r="G283" s="220"/>
      <c r="H283" s="224">
        <v>54.859999999999999</v>
      </c>
      <c r="I283" s="225"/>
      <c r="J283" s="220"/>
      <c r="K283" s="220"/>
      <c r="L283" s="226"/>
      <c r="M283" s="227"/>
      <c r="N283" s="228"/>
      <c r="O283" s="228"/>
      <c r="P283" s="228"/>
      <c r="Q283" s="228"/>
      <c r="R283" s="228"/>
      <c r="S283" s="228"/>
      <c r="T283" s="22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0" t="s">
        <v>155</v>
      </c>
      <c r="AU283" s="230" t="s">
        <v>86</v>
      </c>
      <c r="AV283" s="13" t="s">
        <v>86</v>
      </c>
      <c r="AW283" s="13" t="s">
        <v>4</v>
      </c>
      <c r="AX283" s="13" t="s">
        <v>79</v>
      </c>
      <c r="AY283" s="230" t="s">
        <v>145</v>
      </c>
    </row>
    <row r="284" s="2" customFormat="1" ht="24.15" customHeight="1">
      <c r="A284" s="39"/>
      <c r="B284" s="40"/>
      <c r="C284" s="200" t="s">
        <v>490</v>
      </c>
      <c r="D284" s="200" t="s">
        <v>148</v>
      </c>
      <c r="E284" s="201" t="s">
        <v>491</v>
      </c>
      <c r="F284" s="202" t="s">
        <v>492</v>
      </c>
      <c r="G284" s="203" t="s">
        <v>212</v>
      </c>
      <c r="H284" s="204">
        <v>2.0259999999999998</v>
      </c>
      <c r="I284" s="205"/>
      <c r="J284" s="206">
        <f>ROUND(I284*H284,2)</f>
        <v>0</v>
      </c>
      <c r="K284" s="207"/>
      <c r="L284" s="45"/>
      <c r="M284" s="208" t="s">
        <v>19</v>
      </c>
      <c r="N284" s="209" t="s">
        <v>45</v>
      </c>
      <c r="O284" s="85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2" t="s">
        <v>245</v>
      </c>
      <c r="AT284" s="212" t="s">
        <v>148</v>
      </c>
      <c r="AU284" s="212" t="s">
        <v>86</v>
      </c>
      <c r="AY284" s="18" t="s">
        <v>145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18" t="s">
        <v>79</v>
      </c>
      <c r="BK284" s="213">
        <f>ROUND(I284*H284,2)</f>
        <v>0</v>
      </c>
      <c r="BL284" s="18" t="s">
        <v>245</v>
      </c>
      <c r="BM284" s="212" t="s">
        <v>493</v>
      </c>
    </row>
    <row r="285" s="2" customFormat="1">
      <c r="A285" s="39"/>
      <c r="B285" s="40"/>
      <c r="C285" s="41"/>
      <c r="D285" s="214" t="s">
        <v>153</v>
      </c>
      <c r="E285" s="41"/>
      <c r="F285" s="215" t="s">
        <v>494</v>
      </c>
      <c r="G285" s="41"/>
      <c r="H285" s="41"/>
      <c r="I285" s="216"/>
      <c r="J285" s="41"/>
      <c r="K285" s="41"/>
      <c r="L285" s="45"/>
      <c r="M285" s="217"/>
      <c r="N285" s="218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153</v>
      </c>
      <c r="AU285" s="18" t="s">
        <v>86</v>
      </c>
    </row>
    <row r="286" s="2" customFormat="1" ht="24.15" customHeight="1">
      <c r="A286" s="39"/>
      <c r="B286" s="40"/>
      <c r="C286" s="200" t="s">
        <v>495</v>
      </c>
      <c r="D286" s="200" t="s">
        <v>148</v>
      </c>
      <c r="E286" s="201" t="s">
        <v>496</v>
      </c>
      <c r="F286" s="202" t="s">
        <v>497</v>
      </c>
      <c r="G286" s="203" t="s">
        <v>212</v>
      </c>
      <c r="H286" s="204">
        <v>2.0259999999999998</v>
      </c>
      <c r="I286" s="205"/>
      <c r="J286" s="206">
        <f>ROUND(I286*H286,2)</f>
        <v>0</v>
      </c>
      <c r="K286" s="207"/>
      <c r="L286" s="45"/>
      <c r="M286" s="208" t="s">
        <v>19</v>
      </c>
      <c r="N286" s="209" t="s">
        <v>45</v>
      </c>
      <c r="O286" s="85"/>
      <c r="P286" s="210">
        <f>O286*H286</f>
        <v>0</v>
      </c>
      <c r="Q286" s="210">
        <v>0</v>
      </c>
      <c r="R286" s="210">
        <f>Q286*H286</f>
        <v>0</v>
      </c>
      <c r="S286" s="210">
        <v>0</v>
      </c>
      <c r="T286" s="21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2" t="s">
        <v>245</v>
      </c>
      <c r="AT286" s="212" t="s">
        <v>148</v>
      </c>
      <c r="AU286" s="212" t="s">
        <v>86</v>
      </c>
      <c r="AY286" s="18" t="s">
        <v>145</v>
      </c>
      <c r="BE286" s="213">
        <f>IF(N286="základní",J286,0)</f>
        <v>0</v>
      </c>
      <c r="BF286" s="213">
        <f>IF(N286="snížená",J286,0)</f>
        <v>0</v>
      </c>
      <c r="BG286" s="213">
        <f>IF(N286="zákl. přenesená",J286,0)</f>
        <v>0</v>
      </c>
      <c r="BH286" s="213">
        <f>IF(N286="sníž. přenesená",J286,0)</f>
        <v>0</v>
      </c>
      <c r="BI286" s="213">
        <f>IF(N286="nulová",J286,0)</f>
        <v>0</v>
      </c>
      <c r="BJ286" s="18" t="s">
        <v>79</v>
      </c>
      <c r="BK286" s="213">
        <f>ROUND(I286*H286,2)</f>
        <v>0</v>
      </c>
      <c r="BL286" s="18" t="s">
        <v>245</v>
      </c>
      <c r="BM286" s="212" t="s">
        <v>498</v>
      </c>
    </row>
    <row r="287" s="2" customFormat="1">
      <c r="A287" s="39"/>
      <c r="B287" s="40"/>
      <c r="C287" s="41"/>
      <c r="D287" s="214" t="s">
        <v>153</v>
      </c>
      <c r="E287" s="41"/>
      <c r="F287" s="215" t="s">
        <v>499</v>
      </c>
      <c r="G287" s="41"/>
      <c r="H287" s="41"/>
      <c r="I287" s="216"/>
      <c r="J287" s="41"/>
      <c r="K287" s="41"/>
      <c r="L287" s="45"/>
      <c r="M287" s="217"/>
      <c r="N287" s="218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153</v>
      </c>
      <c r="AU287" s="18" t="s">
        <v>86</v>
      </c>
    </row>
    <row r="288" s="12" customFormat="1" ht="22.8" customHeight="1">
      <c r="A288" s="12"/>
      <c r="B288" s="184"/>
      <c r="C288" s="185"/>
      <c r="D288" s="186" t="s">
        <v>73</v>
      </c>
      <c r="E288" s="198" t="s">
        <v>500</v>
      </c>
      <c r="F288" s="198" t="s">
        <v>501</v>
      </c>
      <c r="G288" s="185"/>
      <c r="H288" s="185"/>
      <c r="I288" s="188"/>
      <c r="J288" s="199">
        <f>BK288</f>
        <v>0</v>
      </c>
      <c r="K288" s="185"/>
      <c r="L288" s="190"/>
      <c r="M288" s="191"/>
      <c r="N288" s="192"/>
      <c r="O288" s="192"/>
      <c r="P288" s="193">
        <f>SUM(P289:P305)</f>
        <v>0</v>
      </c>
      <c r="Q288" s="192"/>
      <c r="R288" s="193">
        <f>SUM(R289:R305)</f>
        <v>0.017819999999999999</v>
      </c>
      <c r="S288" s="192"/>
      <c r="T288" s="194">
        <f>SUM(T289:T305)</f>
        <v>0.034099999999999998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5" t="s">
        <v>86</v>
      </c>
      <c r="AT288" s="196" t="s">
        <v>73</v>
      </c>
      <c r="AU288" s="196" t="s">
        <v>79</v>
      </c>
      <c r="AY288" s="195" t="s">
        <v>145</v>
      </c>
      <c r="BK288" s="197">
        <f>SUM(BK289:BK305)</f>
        <v>0</v>
      </c>
    </row>
    <row r="289" s="2" customFormat="1" ht="16.5" customHeight="1">
      <c r="A289" s="39"/>
      <c r="B289" s="40"/>
      <c r="C289" s="200" t="s">
        <v>502</v>
      </c>
      <c r="D289" s="200" t="s">
        <v>148</v>
      </c>
      <c r="E289" s="201" t="s">
        <v>503</v>
      </c>
      <c r="F289" s="202" t="s">
        <v>504</v>
      </c>
      <c r="G289" s="203" t="s">
        <v>277</v>
      </c>
      <c r="H289" s="204">
        <v>2</v>
      </c>
      <c r="I289" s="205"/>
      <c r="J289" s="206">
        <f>ROUND(I289*H289,2)</f>
        <v>0</v>
      </c>
      <c r="K289" s="207"/>
      <c r="L289" s="45"/>
      <c r="M289" s="208" t="s">
        <v>19</v>
      </c>
      <c r="N289" s="209" t="s">
        <v>45</v>
      </c>
      <c r="O289" s="85"/>
      <c r="P289" s="210">
        <f>O289*H289</f>
        <v>0</v>
      </c>
      <c r="Q289" s="210">
        <v>0</v>
      </c>
      <c r="R289" s="210">
        <f>Q289*H289</f>
        <v>0</v>
      </c>
      <c r="S289" s="210">
        <v>0.017049999999999999</v>
      </c>
      <c r="T289" s="211">
        <f>S289*H289</f>
        <v>0.034099999999999998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2" t="s">
        <v>245</v>
      </c>
      <c r="AT289" s="212" t="s">
        <v>148</v>
      </c>
      <c r="AU289" s="212" t="s">
        <v>86</v>
      </c>
      <c r="AY289" s="18" t="s">
        <v>145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8" t="s">
        <v>79</v>
      </c>
      <c r="BK289" s="213">
        <f>ROUND(I289*H289,2)</f>
        <v>0</v>
      </c>
      <c r="BL289" s="18" t="s">
        <v>245</v>
      </c>
      <c r="BM289" s="212" t="s">
        <v>505</v>
      </c>
    </row>
    <row r="290" s="2" customFormat="1">
      <c r="A290" s="39"/>
      <c r="B290" s="40"/>
      <c r="C290" s="41"/>
      <c r="D290" s="214" t="s">
        <v>153</v>
      </c>
      <c r="E290" s="41"/>
      <c r="F290" s="215" t="s">
        <v>506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153</v>
      </c>
      <c r="AU290" s="18" t="s">
        <v>86</v>
      </c>
    </row>
    <row r="291" s="2" customFormat="1" ht="16.5" customHeight="1">
      <c r="A291" s="39"/>
      <c r="B291" s="40"/>
      <c r="C291" s="200" t="s">
        <v>507</v>
      </c>
      <c r="D291" s="200" t="s">
        <v>148</v>
      </c>
      <c r="E291" s="201" t="s">
        <v>508</v>
      </c>
      <c r="F291" s="202" t="s">
        <v>509</v>
      </c>
      <c r="G291" s="203" t="s">
        <v>277</v>
      </c>
      <c r="H291" s="204">
        <v>2</v>
      </c>
      <c r="I291" s="205"/>
      <c r="J291" s="206">
        <f>ROUND(I291*H291,2)</f>
        <v>0</v>
      </c>
      <c r="K291" s="207"/>
      <c r="L291" s="45"/>
      <c r="M291" s="208" t="s">
        <v>19</v>
      </c>
      <c r="N291" s="209" t="s">
        <v>45</v>
      </c>
      <c r="O291" s="85"/>
      <c r="P291" s="210">
        <f>O291*H291</f>
        <v>0</v>
      </c>
      <c r="Q291" s="210">
        <v>0.00167</v>
      </c>
      <c r="R291" s="210">
        <f>Q291*H291</f>
        <v>0.0033400000000000001</v>
      </c>
      <c r="S291" s="210">
        <v>0</v>
      </c>
      <c r="T291" s="21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2" t="s">
        <v>245</v>
      </c>
      <c r="AT291" s="212" t="s">
        <v>148</v>
      </c>
      <c r="AU291" s="212" t="s">
        <v>86</v>
      </c>
      <c r="AY291" s="18" t="s">
        <v>145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8" t="s">
        <v>79</v>
      </c>
      <c r="BK291" s="213">
        <f>ROUND(I291*H291,2)</f>
        <v>0</v>
      </c>
      <c r="BL291" s="18" t="s">
        <v>245</v>
      </c>
      <c r="BM291" s="212" t="s">
        <v>510</v>
      </c>
    </row>
    <row r="292" s="2" customFormat="1">
      <c r="A292" s="39"/>
      <c r="B292" s="40"/>
      <c r="C292" s="41"/>
      <c r="D292" s="214" t="s">
        <v>153</v>
      </c>
      <c r="E292" s="41"/>
      <c r="F292" s="215" t="s">
        <v>511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153</v>
      </c>
      <c r="AU292" s="18" t="s">
        <v>86</v>
      </c>
    </row>
    <row r="293" s="2" customFormat="1" ht="16.5" customHeight="1">
      <c r="A293" s="39"/>
      <c r="B293" s="40"/>
      <c r="C293" s="200" t="s">
        <v>512</v>
      </c>
      <c r="D293" s="200" t="s">
        <v>148</v>
      </c>
      <c r="E293" s="201" t="s">
        <v>513</v>
      </c>
      <c r="F293" s="202" t="s">
        <v>514</v>
      </c>
      <c r="G293" s="203" t="s">
        <v>277</v>
      </c>
      <c r="H293" s="204">
        <v>2</v>
      </c>
      <c r="I293" s="205"/>
      <c r="J293" s="206">
        <f>ROUND(I293*H293,2)</f>
        <v>0</v>
      </c>
      <c r="K293" s="207"/>
      <c r="L293" s="45"/>
      <c r="M293" s="208" t="s">
        <v>19</v>
      </c>
      <c r="N293" s="209" t="s">
        <v>45</v>
      </c>
      <c r="O293" s="85"/>
      <c r="P293" s="210">
        <f>O293*H293</f>
        <v>0</v>
      </c>
      <c r="Q293" s="210">
        <v>0.00056999999999999998</v>
      </c>
      <c r="R293" s="210">
        <f>Q293*H293</f>
        <v>0.00114</v>
      </c>
      <c r="S293" s="210">
        <v>0</v>
      </c>
      <c r="T293" s="21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2" t="s">
        <v>245</v>
      </c>
      <c r="AT293" s="212" t="s">
        <v>148</v>
      </c>
      <c r="AU293" s="212" t="s">
        <v>86</v>
      </c>
      <c r="AY293" s="18" t="s">
        <v>145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8" t="s">
        <v>79</v>
      </c>
      <c r="BK293" s="213">
        <f>ROUND(I293*H293,2)</f>
        <v>0</v>
      </c>
      <c r="BL293" s="18" t="s">
        <v>245</v>
      </c>
      <c r="BM293" s="212" t="s">
        <v>515</v>
      </c>
    </row>
    <row r="294" s="2" customFormat="1">
      <c r="A294" s="39"/>
      <c r="B294" s="40"/>
      <c r="C294" s="41"/>
      <c r="D294" s="214" t="s">
        <v>153</v>
      </c>
      <c r="E294" s="41"/>
      <c r="F294" s="215" t="s">
        <v>516</v>
      </c>
      <c r="G294" s="41"/>
      <c r="H294" s="41"/>
      <c r="I294" s="216"/>
      <c r="J294" s="41"/>
      <c r="K294" s="41"/>
      <c r="L294" s="45"/>
      <c r="M294" s="217"/>
      <c r="N294" s="218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153</v>
      </c>
      <c r="AU294" s="18" t="s">
        <v>86</v>
      </c>
    </row>
    <row r="295" s="2" customFormat="1" ht="16.5" customHeight="1">
      <c r="A295" s="39"/>
      <c r="B295" s="40"/>
      <c r="C295" s="253" t="s">
        <v>517</v>
      </c>
      <c r="D295" s="253" t="s">
        <v>293</v>
      </c>
      <c r="E295" s="254" t="s">
        <v>518</v>
      </c>
      <c r="F295" s="255" t="s">
        <v>519</v>
      </c>
      <c r="G295" s="256" t="s">
        <v>277</v>
      </c>
      <c r="H295" s="257">
        <v>2</v>
      </c>
      <c r="I295" s="258"/>
      <c r="J295" s="259">
        <f>ROUND(I295*H295,2)</f>
        <v>0</v>
      </c>
      <c r="K295" s="260"/>
      <c r="L295" s="261"/>
      <c r="M295" s="262" t="s">
        <v>19</v>
      </c>
      <c r="N295" s="263" t="s">
        <v>45</v>
      </c>
      <c r="O295" s="85"/>
      <c r="P295" s="210">
        <f>O295*H295</f>
        <v>0</v>
      </c>
      <c r="Q295" s="210">
        <v>0.0030000000000000001</v>
      </c>
      <c r="R295" s="210">
        <f>Q295*H295</f>
        <v>0.0060000000000000001</v>
      </c>
      <c r="S295" s="210">
        <v>0</v>
      </c>
      <c r="T295" s="21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2" t="s">
        <v>297</v>
      </c>
      <c r="AT295" s="212" t="s">
        <v>293</v>
      </c>
      <c r="AU295" s="212" t="s">
        <v>86</v>
      </c>
      <c r="AY295" s="18" t="s">
        <v>145</v>
      </c>
      <c r="BE295" s="213">
        <f>IF(N295="základní",J295,0)</f>
        <v>0</v>
      </c>
      <c r="BF295" s="213">
        <f>IF(N295="snížená",J295,0)</f>
        <v>0</v>
      </c>
      <c r="BG295" s="213">
        <f>IF(N295="zákl. přenesená",J295,0)</f>
        <v>0</v>
      </c>
      <c r="BH295" s="213">
        <f>IF(N295="sníž. přenesená",J295,0)</f>
        <v>0</v>
      </c>
      <c r="BI295" s="213">
        <f>IF(N295="nulová",J295,0)</f>
        <v>0</v>
      </c>
      <c r="BJ295" s="18" t="s">
        <v>79</v>
      </c>
      <c r="BK295" s="213">
        <f>ROUND(I295*H295,2)</f>
        <v>0</v>
      </c>
      <c r="BL295" s="18" t="s">
        <v>245</v>
      </c>
      <c r="BM295" s="212" t="s">
        <v>520</v>
      </c>
    </row>
    <row r="296" s="2" customFormat="1" ht="16.5" customHeight="1">
      <c r="A296" s="39"/>
      <c r="B296" s="40"/>
      <c r="C296" s="200" t="s">
        <v>521</v>
      </c>
      <c r="D296" s="200" t="s">
        <v>148</v>
      </c>
      <c r="E296" s="201" t="s">
        <v>522</v>
      </c>
      <c r="F296" s="202" t="s">
        <v>523</v>
      </c>
      <c r="G296" s="203" t="s">
        <v>83</v>
      </c>
      <c r="H296" s="204">
        <v>2</v>
      </c>
      <c r="I296" s="205"/>
      <c r="J296" s="206">
        <f>ROUND(I296*H296,2)</f>
        <v>0</v>
      </c>
      <c r="K296" s="207"/>
      <c r="L296" s="45"/>
      <c r="M296" s="208" t="s">
        <v>19</v>
      </c>
      <c r="N296" s="209" t="s">
        <v>45</v>
      </c>
      <c r="O296" s="85"/>
      <c r="P296" s="210">
        <f>O296*H296</f>
        <v>0</v>
      </c>
      <c r="Q296" s="210">
        <v>0.0019300000000000001</v>
      </c>
      <c r="R296" s="210">
        <f>Q296*H296</f>
        <v>0.0038600000000000001</v>
      </c>
      <c r="S296" s="210">
        <v>0</v>
      </c>
      <c r="T296" s="21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2" t="s">
        <v>245</v>
      </c>
      <c r="AT296" s="212" t="s">
        <v>148</v>
      </c>
      <c r="AU296" s="212" t="s">
        <v>86</v>
      </c>
      <c r="AY296" s="18" t="s">
        <v>145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8" t="s">
        <v>79</v>
      </c>
      <c r="BK296" s="213">
        <f>ROUND(I296*H296,2)</f>
        <v>0</v>
      </c>
      <c r="BL296" s="18" t="s">
        <v>245</v>
      </c>
      <c r="BM296" s="212" t="s">
        <v>524</v>
      </c>
    </row>
    <row r="297" s="2" customFormat="1">
      <c r="A297" s="39"/>
      <c r="B297" s="40"/>
      <c r="C297" s="41"/>
      <c r="D297" s="214" t="s">
        <v>153</v>
      </c>
      <c r="E297" s="41"/>
      <c r="F297" s="215" t="s">
        <v>525</v>
      </c>
      <c r="G297" s="41"/>
      <c r="H297" s="41"/>
      <c r="I297" s="216"/>
      <c r="J297" s="41"/>
      <c r="K297" s="41"/>
      <c r="L297" s="45"/>
      <c r="M297" s="217"/>
      <c r="N297" s="218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153</v>
      </c>
      <c r="AU297" s="18" t="s">
        <v>86</v>
      </c>
    </row>
    <row r="298" s="2" customFormat="1">
      <c r="A298" s="39"/>
      <c r="B298" s="40"/>
      <c r="C298" s="41"/>
      <c r="D298" s="221" t="s">
        <v>236</v>
      </c>
      <c r="E298" s="41"/>
      <c r="F298" s="252" t="s">
        <v>526</v>
      </c>
      <c r="G298" s="41"/>
      <c r="H298" s="41"/>
      <c r="I298" s="216"/>
      <c r="J298" s="41"/>
      <c r="K298" s="41"/>
      <c r="L298" s="45"/>
      <c r="M298" s="217"/>
      <c r="N298" s="218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236</v>
      </c>
      <c r="AU298" s="18" t="s">
        <v>86</v>
      </c>
    </row>
    <row r="299" s="2" customFormat="1" ht="16.5" customHeight="1">
      <c r="A299" s="39"/>
      <c r="B299" s="40"/>
      <c r="C299" s="200" t="s">
        <v>527</v>
      </c>
      <c r="D299" s="200" t="s">
        <v>148</v>
      </c>
      <c r="E299" s="201" t="s">
        <v>528</v>
      </c>
      <c r="F299" s="202" t="s">
        <v>529</v>
      </c>
      <c r="G299" s="203" t="s">
        <v>277</v>
      </c>
      <c r="H299" s="204">
        <v>2</v>
      </c>
      <c r="I299" s="205"/>
      <c r="J299" s="206">
        <f>ROUND(I299*H299,2)</f>
        <v>0</v>
      </c>
      <c r="K299" s="207"/>
      <c r="L299" s="45"/>
      <c r="M299" s="208" t="s">
        <v>19</v>
      </c>
      <c r="N299" s="209" t="s">
        <v>45</v>
      </c>
      <c r="O299" s="85"/>
      <c r="P299" s="210">
        <f>O299*H299</f>
        <v>0</v>
      </c>
      <c r="Q299" s="210">
        <v>3.0000000000000001E-05</v>
      </c>
      <c r="R299" s="210">
        <f>Q299*H299</f>
        <v>6.0000000000000002E-05</v>
      </c>
      <c r="S299" s="210">
        <v>0</v>
      </c>
      <c r="T299" s="21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2" t="s">
        <v>245</v>
      </c>
      <c r="AT299" s="212" t="s">
        <v>148</v>
      </c>
      <c r="AU299" s="212" t="s">
        <v>86</v>
      </c>
      <c r="AY299" s="18" t="s">
        <v>145</v>
      </c>
      <c r="BE299" s="213">
        <f>IF(N299="základní",J299,0)</f>
        <v>0</v>
      </c>
      <c r="BF299" s="213">
        <f>IF(N299="snížená",J299,0)</f>
        <v>0</v>
      </c>
      <c r="BG299" s="213">
        <f>IF(N299="zákl. přenesená",J299,0)</f>
        <v>0</v>
      </c>
      <c r="BH299" s="213">
        <f>IF(N299="sníž. přenesená",J299,0)</f>
        <v>0</v>
      </c>
      <c r="BI299" s="213">
        <f>IF(N299="nulová",J299,0)</f>
        <v>0</v>
      </c>
      <c r="BJ299" s="18" t="s">
        <v>79</v>
      </c>
      <c r="BK299" s="213">
        <f>ROUND(I299*H299,2)</f>
        <v>0</v>
      </c>
      <c r="BL299" s="18" t="s">
        <v>245</v>
      </c>
      <c r="BM299" s="212" t="s">
        <v>530</v>
      </c>
    </row>
    <row r="300" s="2" customFormat="1">
      <c r="A300" s="39"/>
      <c r="B300" s="40"/>
      <c r="C300" s="41"/>
      <c r="D300" s="214" t="s">
        <v>153</v>
      </c>
      <c r="E300" s="41"/>
      <c r="F300" s="215" t="s">
        <v>531</v>
      </c>
      <c r="G300" s="41"/>
      <c r="H300" s="41"/>
      <c r="I300" s="216"/>
      <c r="J300" s="41"/>
      <c r="K300" s="41"/>
      <c r="L300" s="45"/>
      <c r="M300" s="217"/>
      <c r="N300" s="218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153</v>
      </c>
      <c r="AU300" s="18" t="s">
        <v>86</v>
      </c>
    </row>
    <row r="301" s="2" customFormat="1" ht="16.5" customHeight="1">
      <c r="A301" s="39"/>
      <c r="B301" s="40"/>
      <c r="C301" s="253" t="s">
        <v>532</v>
      </c>
      <c r="D301" s="253" t="s">
        <v>293</v>
      </c>
      <c r="E301" s="254" t="s">
        <v>533</v>
      </c>
      <c r="F301" s="255" t="s">
        <v>534</v>
      </c>
      <c r="G301" s="256" t="s">
        <v>277</v>
      </c>
      <c r="H301" s="257">
        <v>2</v>
      </c>
      <c r="I301" s="258"/>
      <c r="J301" s="259">
        <f>ROUND(I301*H301,2)</f>
        <v>0</v>
      </c>
      <c r="K301" s="260"/>
      <c r="L301" s="261"/>
      <c r="M301" s="262" t="s">
        <v>19</v>
      </c>
      <c r="N301" s="263" t="s">
        <v>45</v>
      </c>
      <c r="O301" s="85"/>
      <c r="P301" s="210">
        <f>O301*H301</f>
        <v>0</v>
      </c>
      <c r="Q301" s="210">
        <v>0.0017099999999999999</v>
      </c>
      <c r="R301" s="210">
        <f>Q301*H301</f>
        <v>0.0034199999999999999</v>
      </c>
      <c r="S301" s="210">
        <v>0</v>
      </c>
      <c r="T301" s="21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2" t="s">
        <v>297</v>
      </c>
      <c r="AT301" s="212" t="s">
        <v>293</v>
      </c>
      <c r="AU301" s="212" t="s">
        <v>86</v>
      </c>
      <c r="AY301" s="18" t="s">
        <v>145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8" t="s">
        <v>79</v>
      </c>
      <c r="BK301" s="213">
        <f>ROUND(I301*H301,2)</f>
        <v>0</v>
      </c>
      <c r="BL301" s="18" t="s">
        <v>245</v>
      </c>
      <c r="BM301" s="212" t="s">
        <v>535</v>
      </c>
    </row>
    <row r="302" s="2" customFormat="1" ht="24.15" customHeight="1">
      <c r="A302" s="39"/>
      <c r="B302" s="40"/>
      <c r="C302" s="200" t="s">
        <v>536</v>
      </c>
      <c r="D302" s="200" t="s">
        <v>148</v>
      </c>
      <c r="E302" s="201" t="s">
        <v>537</v>
      </c>
      <c r="F302" s="202" t="s">
        <v>538</v>
      </c>
      <c r="G302" s="203" t="s">
        <v>212</v>
      </c>
      <c r="H302" s="204">
        <v>0.017999999999999999</v>
      </c>
      <c r="I302" s="205"/>
      <c r="J302" s="206">
        <f>ROUND(I302*H302,2)</f>
        <v>0</v>
      </c>
      <c r="K302" s="207"/>
      <c r="L302" s="45"/>
      <c r="M302" s="208" t="s">
        <v>19</v>
      </c>
      <c r="N302" s="209" t="s">
        <v>45</v>
      </c>
      <c r="O302" s="85"/>
      <c r="P302" s="210">
        <f>O302*H302</f>
        <v>0</v>
      </c>
      <c r="Q302" s="210">
        <v>0</v>
      </c>
      <c r="R302" s="210">
        <f>Q302*H302</f>
        <v>0</v>
      </c>
      <c r="S302" s="210">
        <v>0</v>
      </c>
      <c r="T302" s="21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2" t="s">
        <v>245</v>
      </c>
      <c r="AT302" s="212" t="s">
        <v>148</v>
      </c>
      <c r="AU302" s="212" t="s">
        <v>86</v>
      </c>
      <c r="AY302" s="18" t="s">
        <v>145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18" t="s">
        <v>79</v>
      </c>
      <c r="BK302" s="213">
        <f>ROUND(I302*H302,2)</f>
        <v>0</v>
      </c>
      <c r="BL302" s="18" t="s">
        <v>245</v>
      </c>
      <c r="BM302" s="212" t="s">
        <v>539</v>
      </c>
    </row>
    <row r="303" s="2" customFormat="1">
      <c r="A303" s="39"/>
      <c r="B303" s="40"/>
      <c r="C303" s="41"/>
      <c r="D303" s="214" t="s">
        <v>153</v>
      </c>
      <c r="E303" s="41"/>
      <c r="F303" s="215" t="s">
        <v>540</v>
      </c>
      <c r="G303" s="41"/>
      <c r="H303" s="41"/>
      <c r="I303" s="216"/>
      <c r="J303" s="41"/>
      <c r="K303" s="41"/>
      <c r="L303" s="45"/>
      <c r="M303" s="217"/>
      <c r="N303" s="218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153</v>
      </c>
      <c r="AU303" s="18" t="s">
        <v>86</v>
      </c>
    </row>
    <row r="304" s="2" customFormat="1" ht="24.15" customHeight="1">
      <c r="A304" s="39"/>
      <c r="B304" s="40"/>
      <c r="C304" s="200" t="s">
        <v>541</v>
      </c>
      <c r="D304" s="200" t="s">
        <v>148</v>
      </c>
      <c r="E304" s="201" t="s">
        <v>542</v>
      </c>
      <c r="F304" s="202" t="s">
        <v>543</v>
      </c>
      <c r="G304" s="203" t="s">
        <v>212</v>
      </c>
      <c r="H304" s="204">
        <v>0.017999999999999999</v>
      </c>
      <c r="I304" s="205"/>
      <c r="J304" s="206">
        <f>ROUND(I304*H304,2)</f>
        <v>0</v>
      </c>
      <c r="K304" s="207"/>
      <c r="L304" s="45"/>
      <c r="M304" s="208" t="s">
        <v>19</v>
      </c>
      <c r="N304" s="209" t="s">
        <v>45</v>
      </c>
      <c r="O304" s="85"/>
      <c r="P304" s="210">
        <f>O304*H304</f>
        <v>0</v>
      </c>
      <c r="Q304" s="210">
        <v>0</v>
      </c>
      <c r="R304" s="210">
        <f>Q304*H304</f>
        <v>0</v>
      </c>
      <c r="S304" s="210">
        <v>0</v>
      </c>
      <c r="T304" s="21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2" t="s">
        <v>245</v>
      </c>
      <c r="AT304" s="212" t="s">
        <v>148</v>
      </c>
      <c r="AU304" s="212" t="s">
        <v>86</v>
      </c>
      <c r="AY304" s="18" t="s">
        <v>145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18" t="s">
        <v>79</v>
      </c>
      <c r="BK304" s="213">
        <f>ROUND(I304*H304,2)</f>
        <v>0</v>
      </c>
      <c r="BL304" s="18" t="s">
        <v>245</v>
      </c>
      <c r="BM304" s="212" t="s">
        <v>544</v>
      </c>
    </row>
    <row r="305" s="2" customFormat="1">
      <c r="A305" s="39"/>
      <c r="B305" s="40"/>
      <c r="C305" s="41"/>
      <c r="D305" s="214" t="s">
        <v>153</v>
      </c>
      <c r="E305" s="41"/>
      <c r="F305" s="215" t="s">
        <v>545</v>
      </c>
      <c r="G305" s="41"/>
      <c r="H305" s="41"/>
      <c r="I305" s="216"/>
      <c r="J305" s="41"/>
      <c r="K305" s="41"/>
      <c r="L305" s="45"/>
      <c r="M305" s="217"/>
      <c r="N305" s="218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153</v>
      </c>
      <c r="AU305" s="18" t="s">
        <v>86</v>
      </c>
    </row>
    <row r="306" s="12" customFormat="1" ht="22.8" customHeight="1">
      <c r="A306" s="12"/>
      <c r="B306" s="184"/>
      <c r="C306" s="185"/>
      <c r="D306" s="186" t="s">
        <v>73</v>
      </c>
      <c r="E306" s="198" t="s">
        <v>546</v>
      </c>
      <c r="F306" s="198" t="s">
        <v>547</v>
      </c>
      <c r="G306" s="185"/>
      <c r="H306" s="185"/>
      <c r="I306" s="188"/>
      <c r="J306" s="199">
        <f>BK306</f>
        <v>0</v>
      </c>
      <c r="K306" s="185"/>
      <c r="L306" s="190"/>
      <c r="M306" s="191"/>
      <c r="N306" s="192"/>
      <c r="O306" s="192"/>
      <c r="P306" s="193">
        <f>SUM(P307:P333)</f>
        <v>0</v>
      </c>
      <c r="Q306" s="192"/>
      <c r="R306" s="193">
        <f>SUM(R307:R333)</f>
        <v>0.11957399999999999</v>
      </c>
      <c r="S306" s="192"/>
      <c r="T306" s="194">
        <f>SUM(T307:T333)</f>
        <v>5.9105480000000004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95" t="s">
        <v>86</v>
      </c>
      <c r="AT306" s="196" t="s">
        <v>73</v>
      </c>
      <c r="AU306" s="196" t="s">
        <v>79</v>
      </c>
      <c r="AY306" s="195" t="s">
        <v>145</v>
      </c>
      <c r="BK306" s="197">
        <f>SUM(BK307:BK333)</f>
        <v>0</v>
      </c>
    </row>
    <row r="307" s="2" customFormat="1" ht="21.75" customHeight="1">
      <c r="A307" s="39"/>
      <c r="B307" s="40"/>
      <c r="C307" s="200" t="s">
        <v>548</v>
      </c>
      <c r="D307" s="200" t="s">
        <v>148</v>
      </c>
      <c r="E307" s="201" t="s">
        <v>549</v>
      </c>
      <c r="F307" s="202" t="s">
        <v>550</v>
      </c>
      <c r="G307" s="203" t="s">
        <v>83</v>
      </c>
      <c r="H307" s="204">
        <v>362.60000000000002</v>
      </c>
      <c r="I307" s="205"/>
      <c r="J307" s="206">
        <f>ROUND(I307*H307,2)</f>
        <v>0</v>
      </c>
      <c r="K307" s="207"/>
      <c r="L307" s="45"/>
      <c r="M307" s="208" t="s">
        <v>19</v>
      </c>
      <c r="N307" s="209" t="s">
        <v>45</v>
      </c>
      <c r="O307" s="85"/>
      <c r="P307" s="210">
        <f>O307*H307</f>
        <v>0</v>
      </c>
      <c r="Q307" s="210">
        <v>0</v>
      </c>
      <c r="R307" s="210">
        <f>Q307*H307</f>
        <v>0</v>
      </c>
      <c r="S307" s="210">
        <v>0.0080000000000000002</v>
      </c>
      <c r="T307" s="211">
        <f>S307*H307</f>
        <v>2.9008000000000003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2" t="s">
        <v>245</v>
      </c>
      <c r="AT307" s="212" t="s">
        <v>148</v>
      </c>
      <c r="AU307" s="212" t="s">
        <v>86</v>
      </c>
      <c r="AY307" s="18" t="s">
        <v>145</v>
      </c>
      <c r="BE307" s="213">
        <f>IF(N307="základní",J307,0)</f>
        <v>0</v>
      </c>
      <c r="BF307" s="213">
        <f>IF(N307="snížená",J307,0)</f>
        <v>0</v>
      </c>
      <c r="BG307" s="213">
        <f>IF(N307="zákl. přenesená",J307,0)</f>
        <v>0</v>
      </c>
      <c r="BH307" s="213">
        <f>IF(N307="sníž. přenesená",J307,0)</f>
        <v>0</v>
      </c>
      <c r="BI307" s="213">
        <f>IF(N307="nulová",J307,0)</f>
        <v>0</v>
      </c>
      <c r="BJ307" s="18" t="s">
        <v>79</v>
      </c>
      <c r="BK307" s="213">
        <f>ROUND(I307*H307,2)</f>
        <v>0</v>
      </c>
      <c r="BL307" s="18" t="s">
        <v>245</v>
      </c>
      <c r="BM307" s="212" t="s">
        <v>551</v>
      </c>
    </row>
    <row r="308" s="2" customFormat="1">
      <c r="A308" s="39"/>
      <c r="B308" s="40"/>
      <c r="C308" s="41"/>
      <c r="D308" s="214" t="s">
        <v>153</v>
      </c>
      <c r="E308" s="41"/>
      <c r="F308" s="215" t="s">
        <v>552</v>
      </c>
      <c r="G308" s="41"/>
      <c r="H308" s="41"/>
      <c r="I308" s="216"/>
      <c r="J308" s="41"/>
      <c r="K308" s="41"/>
      <c r="L308" s="45"/>
      <c r="M308" s="217"/>
      <c r="N308" s="218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153</v>
      </c>
      <c r="AU308" s="18" t="s">
        <v>86</v>
      </c>
    </row>
    <row r="309" s="14" customFormat="1">
      <c r="A309" s="14"/>
      <c r="B309" s="231"/>
      <c r="C309" s="232"/>
      <c r="D309" s="221" t="s">
        <v>155</v>
      </c>
      <c r="E309" s="233" t="s">
        <v>19</v>
      </c>
      <c r="F309" s="234" t="s">
        <v>553</v>
      </c>
      <c r="G309" s="232"/>
      <c r="H309" s="233" t="s">
        <v>19</v>
      </c>
      <c r="I309" s="235"/>
      <c r="J309" s="232"/>
      <c r="K309" s="232"/>
      <c r="L309" s="236"/>
      <c r="M309" s="237"/>
      <c r="N309" s="238"/>
      <c r="O309" s="238"/>
      <c r="P309" s="238"/>
      <c r="Q309" s="238"/>
      <c r="R309" s="238"/>
      <c r="S309" s="238"/>
      <c r="T309" s="23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0" t="s">
        <v>155</v>
      </c>
      <c r="AU309" s="240" t="s">
        <v>86</v>
      </c>
      <c r="AV309" s="14" t="s">
        <v>79</v>
      </c>
      <c r="AW309" s="14" t="s">
        <v>36</v>
      </c>
      <c r="AX309" s="14" t="s">
        <v>74</v>
      </c>
      <c r="AY309" s="240" t="s">
        <v>145</v>
      </c>
    </row>
    <row r="310" s="13" customFormat="1">
      <c r="A310" s="13"/>
      <c r="B310" s="219"/>
      <c r="C310" s="220"/>
      <c r="D310" s="221" t="s">
        <v>155</v>
      </c>
      <c r="E310" s="222" t="s">
        <v>19</v>
      </c>
      <c r="F310" s="223" t="s">
        <v>554</v>
      </c>
      <c r="G310" s="220"/>
      <c r="H310" s="224">
        <v>265.60000000000002</v>
      </c>
      <c r="I310" s="225"/>
      <c r="J310" s="220"/>
      <c r="K310" s="220"/>
      <c r="L310" s="226"/>
      <c r="M310" s="227"/>
      <c r="N310" s="228"/>
      <c r="O310" s="228"/>
      <c r="P310" s="228"/>
      <c r="Q310" s="228"/>
      <c r="R310" s="228"/>
      <c r="S310" s="228"/>
      <c r="T310" s="22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0" t="s">
        <v>155</v>
      </c>
      <c r="AU310" s="230" t="s">
        <v>86</v>
      </c>
      <c r="AV310" s="13" t="s">
        <v>86</v>
      </c>
      <c r="AW310" s="13" t="s">
        <v>36</v>
      </c>
      <c r="AX310" s="13" t="s">
        <v>74</v>
      </c>
      <c r="AY310" s="230" t="s">
        <v>145</v>
      </c>
    </row>
    <row r="311" s="14" customFormat="1">
      <c r="A311" s="14"/>
      <c r="B311" s="231"/>
      <c r="C311" s="232"/>
      <c r="D311" s="221" t="s">
        <v>155</v>
      </c>
      <c r="E311" s="233" t="s">
        <v>19</v>
      </c>
      <c r="F311" s="234" t="s">
        <v>555</v>
      </c>
      <c r="G311" s="232"/>
      <c r="H311" s="233" t="s">
        <v>19</v>
      </c>
      <c r="I311" s="235"/>
      <c r="J311" s="232"/>
      <c r="K311" s="232"/>
      <c r="L311" s="236"/>
      <c r="M311" s="237"/>
      <c r="N311" s="238"/>
      <c r="O311" s="238"/>
      <c r="P311" s="238"/>
      <c r="Q311" s="238"/>
      <c r="R311" s="238"/>
      <c r="S311" s="238"/>
      <c r="T311" s="23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0" t="s">
        <v>155</v>
      </c>
      <c r="AU311" s="240" t="s">
        <v>86</v>
      </c>
      <c r="AV311" s="14" t="s">
        <v>79</v>
      </c>
      <c r="AW311" s="14" t="s">
        <v>36</v>
      </c>
      <c r="AX311" s="14" t="s">
        <v>74</v>
      </c>
      <c r="AY311" s="240" t="s">
        <v>145</v>
      </c>
    </row>
    <row r="312" s="13" customFormat="1">
      <c r="A312" s="13"/>
      <c r="B312" s="219"/>
      <c r="C312" s="220"/>
      <c r="D312" s="221" t="s">
        <v>155</v>
      </c>
      <c r="E312" s="222" t="s">
        <v>19</v>
      </c>
      <c r="F312" s="223" t="s">
        <v>556</v>
      </c>
      <c r="G312" s="220"/>
      <c r="H312" s="224">
        <v>63.799999999999997</v>
      </c>
      <c r="I312" s="225"/>
      <c r="J312" s="220"/>
      <c r="K312" s="220"/>
      <c r="L312" s="226"/>
      <c r="M312" s="227"/>
      <c r="N312" s="228"/>
      <c r="O312" s="228"/>
      <c r="P312" s="228"/>
      <c r="Q312" s="228"/>
      <c r="R312" s="228"/>
      <c r="S312" s="228"/>
      <c r="T312" s="22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0" t="s">
        <v>155</v>
      </c>
      <c r="AU312" s="230" t="s">
        <v>86</v>
      </c>
      <c r="AV312" s="13" t="s">
        <v>86</v>
      </c>
      <c r="AW312" s="13" t="s">
        <v>36</v>
      </c>
      <c r="AX312" s="13" t="s">
        <v>74</v>
      </c>
      <c r="AY312" s="230" t="s">
        <v>145</v>
      </c>
    </row>
    <row r="313" s="14" customFormat="1">
      <c r="A313" s="14"/>
      <c r="B313" s="231"/>
      <c r="C313" s="232"/>
      <c r="D313" s="221" t="s">
        <v>155</v>
      </c>
      <c r="E313" s="233" t="s">
        <v>19</v>
      </c>
      <c r="F313" s="234" t="s">
        <v>557</v>
      </c>
      <c r="G313" s="232"/>
      <c r="H313" s="233" t="s">
        <v>19</v>
      </c>
      <c r="I313" s="235"/>
      <c r="J313" s="232"/>
      <c r="K313" s="232"/>
      <c r="L313" s="236"/>
      <c r="M313" s="237"/>
      <c r="N313" s="238"/>
      <c r="O313" s="238"/>
      <c r="P313" s="238"/>
      <c r="Q313" s="238"/>
      <c r="R313" s="238"/>
      <c r="S313" s="238"/>
      <c r="T313" s="23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0" t="s">
        <v>155</v>
      </c>
      <c r="AU313" s="240" t="s">
        <v>86</v>
      </c>
      <c r="AV313" s="14" t="s">
        <v>79</v>
      </c>
      <c r="AW313" s="14" t="s">
        <v>36</v>
      </c>
      <c r="AX313" s="14" t="s">
        <v>74</v>
      </c>
      <c r="AY313" s="240" t="s">
        <v>145</v>
      </c>
    </row>
    <row r="314" s="13" customFormat="1">
      <c r="A314" s="13"/>
      <c r="B314" s="219"/>
      <c r="C314" s="220"/>
      <c r="D314" s="221" t="s">
        <v>155</v>
      </c>
      <c r="E314" s="222" t="s">
        <v>19</v>
      </c>
      <c r="F314" s="223" t="s">
        <v>558</v>
      </c>
      <c r="G314" s="220"/>
      <c r="H314" s="224">
        <v>33.200000000000003</v>
      </c>
      <c r="I314" s="225"/>
      <c r="J314" s="220"/>
      <c r="K314" s="220"/>
      <c r="L314" s="226"/>
      <c r="M314" s="227"/>
      <c r="N314" s="228"/>
      <c r="O314" s="228"/>
      <c r="P314" s="228"/>
      <c r="Q314" s="228"/>
      <c r="R314" s="228"/>
      <c r="S314" s="228"/>
      <c r="T314" s="22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0" t="s">
        <v>155</v>
      </c>
      <c r="AU314" s="230" t="s">
        <v>86</v>
      </c>
      <c r="AV314" s="13" t="s">
        <v>86</v>
      </c>
      <c r="AW314" s="13" t="s">
        <v>36</v>
      </c>
      <c r="AX314" s="13" t="s">
        <v>74</v>
      </c>
      <c r="AY314" s="230" t="s">
        <v>145</v>
      </c>
    </row>
    <row r="315" s="15" customFormat="1">
      <c r="A315" s="15"/>
      <c r="B315" s="241"/>
      <c r="C315" s="242"/>
      <c r="D315" s="221" t="s">
        <v>155</v>
      </c>
      <c r="E315" s="243" t="s">
        <v>19</v>
      </c>
      <c r="F315" s="244" t="s">
        <v>167</v>
      </c>
      <c r="G315" s="242"/>
      <c r="H315" s="245">
        <v>362.60000000000002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1" t="s">
        <v>155</v>
      </c>
      <c r="AU315" s="251" t="s">
        <v>86</v>
      </c>
      <c r="AV315" s="15" t="s">
        <v>151</v>
      </c>
      <c r="AW315" s="15" t="s">
        <v>36</v>
      </c>
      <c r="AX315" s="15" t="s">
        <v>79</v>
      </c>
      <c r="AY315" s="251" t="s">
        <v>145</v>
      </c>
    </row>
    <row r="316" s="2" customFormat="1" ht="24.15" customHeight="1">
      <c r="A316" s="39"/>
      <c r="B316" s="40"/>
      <c r="C316" s="200" t="s">
        <v>559</v>
      </c>
      <c r="D316" s="200" t="s">
        <v>148</v>
      </c>
      <c r="E316" s="201" t="s">
        <v>560</v>
      </c>
      <c r="F316" s="202" t="s">
        <v>561</v>
      </c>
      <c r="G316" s="203" t="s">
        <v>99</v>
      </c>
      <c r="H316" s="204">
        <v>94</v>
      </c>
      <c r="I316" s="205"/>
      <c r="J316" s="206">
        <f>ROUND(I316*H316,2)</f>
        <v>0</v>
      </c>
      <c r="K316" s="207"/>
      <c r="L316" s="45"/>
      <c r="M316" s="208" t="s">
        <v>19</v>
      </c>
      <c r="N316" s="209" t="s">
        <v>45</v>
      </c>
      <c r="O316" s="85"/>
      <c r="P316" s="210">
        <f>O316*H316</f>
        <v>0</v>
      </c>
      <c r="Q316" s="210">
        <v>0</v>
      </c>
      <c r="R316" s="210">
        <f>Q316*H316</f>
        <v>0</v>
      </c>
      <c r="S316" s="210">
        <v>0.031</v>
      </c>
      <c r="T316" s="211">
        <f>S316*H316</f>
        <v>2.9140000000000001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2" t="s">
        <v>245</v>
      </c>
      <c r="AT316" s="212" t="s">
        <v>148</v>
      </c>
      <c r="AU316" s="212" t="s">
        <v>86</v>
      </c>
      <c r="AY316" s="18" t="s">
        <v>145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18" t="s">
        <v>79</v>
      </c>
      <c r="BK316" s="213">
        <f>ROUND(I316*H316,2)</f>
        <v>0</v>
      </c>
      <c r="BL316" s="18" t="s">
        <v>245</v>
      </c>
      <c r="BM316" s="212" t="s">
        <v>562</v>
      </c>
    </row>
    <row r="317" s="2" customFormat="1">
      <c r="A317" s="39"/>
      <c r="B317" s="40"/>
      <c r="C317" s="41"/>
      <c r="D317" s="214" t="s">
        <v>153</v>
      </c>
      <c r="E317" s="41"/>
      <c r="F317" s="215" t="s">
        <v>563</v>
      </c>
      <c r="G317" s="41"/>
      <c r="H317" s="41"/>
      <c r="I317" s="216"/>
      <c r="J317" s="41"/>
      <c r="K317" s="41"/>
      <c r="L317" s="45"/>
      <c r="M317" s="217"/>
      <c r="N317" s="218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153</v>
      </c>
      <c r="AU317" s="18" t="s">
        <v>86</v>
      </c>
    </row>
    <row r="318" s="13" customFormat="1">
      <c r="A318" s="13"/>
      <c r="B318" s="219"/>
      <c r="C318" s="220"/>
      <c r="D318" s="221" t="s">
        <v>155</v>
      </c>
      <c r="E318" s="222" t="s">
        <v>19</v>
      </c>
      <c r="F318" s="223" t="s">
        <v>182</v>
      </c>
      <c r="G318" s="220"/>
      <c r="H318" s="224">
        <v>94</v>
      </c>
      <c r="I318" s="225"/>
      <c r="J318" s="220"/>
      <c r="K318" s="220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155</v>
      </c>
      <c r="AU318" s="230" t="s">
        <v>86</v>
      </c>
      <c r="AV318" s="13" t="s">
        <v>86</v>
      </c>
      <c r="AW318" s="13" t="s">
        <v>36</v>
      </c>
      <c r="AX318" s="13" t="s">
        <v>79</v>
      </c>
      <c r="AY318" s="230" t="s">
        <v>145</v>
      </c>
    </row>
    <row r="319" s="2" customFormat="1" ht="16.5" customHeight="1">
      <c r="A319" s="39"/>
      <c r="B319" s="40"/>
      <c r="C319" s="200" t="s">
        <v>564</v>
      </c>
      <c r="D319" s="200" t="s">
        <v>148</v>
      </c>
      <c r="E319" s="201" t="s">
        <v>565</v>
      </c>
      <c r="F319" s="202" t="s">
        <v>566</v>
      </c>
      <c r="G319" s="203" t="s">
        <v>99</v>
      </c>
      <c r="H319" s="204">
        <v>10.1</v>
      </c>
      <c r="I319" s="205"/>
      <c r="J319" s="206">
        <f>ROUND(I319*H319,2)</f>
        <v>0</v>
      </c>
      <c r="K319" s="207"/>
      <c r="L319" s="45"/>
      <c r="M319" s="208" t="s">
        <v>19</v>
      </c>
      <c r="N319" s="209" t="s">
        <v>45</v>
      </c>
      <c r="O319" s="85"/>
      <c r="P319" s="210">
        <f>O319*H319</f>
        <v>0</v>
      </c>
      <c r="Q319" s="210">
        <v>0.010019999999999999</v>
      </c>
      <c r="R319" s="210">
        <f>Q319*H319</f>
        <v>0.10120199999999999</v>
      </c>
      <c r="S319" s="210">
        <v>0</v>
      </c>
      <c r="T319" s="21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2" t="s">
        <v>245</v>
      </c>
      <c r="AT319" s="212" t="s">
        <v>148</v>
      </c>
      <c r="AU319" s="212" t="s">
        <v>86</v>
      </c>
      <c r="AY319" s="18" t="s">
        <v>145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8" t="s">
        <v>79</v>
      </c>
      <c r="BK319" s="213">
        <f>ROUND(I319*H319,2)</f>
        <v>0</v>
      </c>
      <c r="BL319" s="18" t="s">
        <v>245</v>
      </c>
      <c r="BM319" s="212" t="s">
        <v>567</v>
      </c>
    </row>
    <row r="320" s="2" customFormat="1">
      <c r="A320" s="39"/>
      <c r="B320" s="40"/>
      <c r="C320" s="41"/>
      <c r="D320" s="214" t="s">
        <v>153</v>
      </c>
      <c r="E320" s="41"/>
      <c r="F320" s="215" t="s">
        <v>568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153</v>
      </c>
      <c r="AU320" s="18" t="s">
        <v>86</v>
      </c>
    </row>
    <row r="321" s="2" customFormat="1">
      <c r="A321" s="39"/>
      <c r="B321" s="40"/>
      <c r="C321" s="41"/>
      <c r="D321" s="221" t="s">
        <v>236</v>
      </c>
      <c r="E321" s="41"/>
      <c r="F321" s="252" t="s">
        <v>569</v>
      </c>
      <c r="G321" s="41"/>
      <c r="H321" s="41"/>
      <c r="I321" s="216"/>
      <c r="J321" s="41"/>
      <c r="K321" s="41"/>
      <c r="L321" s="45"/>
      <c r="M321" s="217"/>
      <c r="N321" s="218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236</v>
      </c>
      <c r="AU321" s="18" t="s">
        <v>86</v>
      </c>
    </row>
    <row r="322" s="13" customFormat="1">
      <c r="A322" s="13"/>
      <c r="B322" s="219"/>
      <c r="C322" s="220"/>
      <c r="D322" s="221" t="s">
        <v>155</v>
      </c>
      <c r="E322" s="222" t="s">
        <v>19</v>
      </c>
      <c r="F322" s="223" t="s">
        <v>570</v>
      </c>
      <c r="G322" s="220"/>
      <c r="H322" s="224">
        <v>10.1</v>
      </c>
      <c r="I322" s="225"/>
      <c r="J322" s="220"/>
      <c r="K322" s="220"/>
      <c r="L322" s="226"/>
      <c r="M322" s="227"/>
      <c r="N322" s="228"/>
      <c r="O322" s="228"/>
      <c r="P322" s="228"/>
      <c r="Q322" s="228"/>
      <c r="R322" s="228"/>
      <c r="S322" s="228"/>
      <c r="T322" s="22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0" t="s">
        <v>155</v>
      </c>
      <c r="AU322" s="230" t="s">
        <v>86</v>
      </c>
      <c r="AV322" s="13" t="s">
        <v>86</v>
      </c>
      <c r="AW322" s="13" t="s">
        <v>36</v>
      </c>
      <c r="AX322" s="13" t="s">
        <v>79</v>
      </c>
      <c r="AY322" s="230" t="s">
        <v>145</v>
      </c>
    </row>
    <row r="323" s="2" customFormat="1" ht="21.75" customHeight="1">
      <c r="A323" s="39"/>
      <c r="B323" s="40"/>
      <c r="C323" s="200" t="s">
        <v>571</v>
      </c>
      <c r="D323" s="200" t="s">
        <v>148</v>
      </c>
      <c r="E323" s="201" t="s">
        <v>572</v>
      </c>
      <c r="F323" s="202" t="s">
        <v>573</v>
      </c>
      <c r="G323" s="203" t="s">
        <v>99</v>
      </c>
      <c r="H323" s="204">
        <v>10.1</v>
      </c>
      <c r="I323" s="205"/>
      <c r="J323" s="206">
        <f>ROUND(I323*H323,2)</f>
        <v>0</v>
      </c>
      <c r="K323" s="207"/>
      <c r="L323" s="45"/>
      <c r="M323" s="208" t="s">
        <v>19</v>
      </c>
      <c r="N323" s="209" t="s">
        <v>45</v>
      </c>
      <c r="O323" s="85"/>
      <c r="P323" s="210">
        <f>O323*H323</f>
        <v>0</v>
      </c>
      <c r="Q323" s="210">
        <v>0</v>
      </c>
      <c r="R323" s="210">
        <f>Q323*H323</f>
        <v>0</v>
      </c>
      <c r="S323" s="210">
        <v>0.0094800000000000006</v>
      </c>
      <c r="T323" s="211">
        <f>S323*H323</f>
        <v>0.095748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2" t="s">
        <v>245</v>
      </c>
      <c r="AT323" s="212" t="s">
        <v>148</v>
      </c>
      <c r="AU323" s="212" t="s">
        <v>86</v>
      </c>
      <c r="AY323" s="18" t="s">
        <v>145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18" t="s">
        <v>79</v>
      </c>
      <c r="BK323" s="213">
        <f>ROUND(I323*H323,2)</f>
        <v>0</v>
      </c>
      <c r="BL323" s="18" t="s">
        <v>245</v>
      </c>
      <c r="BM323" s="212" t="s">
        <v>574</v>
      </c>
    </row>
    <row r="324" s="2" customFormat="1">
      <c r="A324" s="39"/>
      <c r="B324" s="40"/>
      <c r="C324" s="41"/>
      <c r="D324" s="214" t="s">
        <v>153</v>
      </c>
      <c r="E324" s="41"/>
      <c r="F324" s="215" t="s">
        <v>575</v>
      </c>
      <c r="G324" s="41"/>
      <c r="H324" s="41"/>
      <c r="I324" s="216"/>
      <c r="J324" s="41"/>
      <c r="K324" s="41"/>
      <c r="L324" s="45"/>
      <c r="M324" s="217"/>
      <c r="N324" s="218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153</v>
      </c>
      <c r="AU324" s="18" t="s">
        <v>86</v>
      </c>
    </row>
    <row r="325" s="2" customFormat="1" ht="16.5" customHeight="1">
      <c r="A325" s="39"/>
      <c r="B325" s="40"/>
      <c r="C325" s="200" t="s">
        <v>576</v>
      </c>
      <c r="D325" s="200" t="s">
        <v>148</v>
      </c>
      <c r="E325" s="201" t="s">
        <v>577</v>
      </c>
      <c r="F325" s="202" t="s">
        <v>578</v>
      </c>
      <c r="G325" s="203" t="s">
        <v>83</v>
      </c>
      <c r="H325" s="204">
        <v>22.199999999999999</v>
      </c>
      <c r="I325" s="205"/>
      <c r="J325" s="206">
        <f>ROUND(I325*H325,2)</f>
        <v>0</v>
      </c>
      <c r="K325" s="207"/>
      <c r="L325" s="45"/>
      <c r="M325" s="208" t="s">
        <v>19</v>
      </c>
      <c r="N325" s="209" t="s">
        <v>45</v>
      </c>
      <c r="O325" s="85"/>
      <c r="P325" s="210">
        <f>O325*H325</f>
        <v>0</v>
      </c>
      <c r="Q325" s="210">
        <v>1.0000000000000001E-05</v>
      </c>
      <c r="R325" s="210">
        <f>Q325*H325</f>
        <v>0.000222</v>
      </c>
      <c r="S325" s="210">
        <v>0</v>
      </c>
      <c r="T325" s="21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2" t="s">
        <v>245</v>
      </c>
      <c r="AT325" s="212" t="s">
        <v>148</v>
      </c>
      <c r="AU325" s="212" t="s">
        <v>86</v>
      </c>
      <c r="AY325" s="18" t="s">
        <v>145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18" t="s">
        <v>79</v>
      </c>
      <c r="BK325" s="213">
        <f>ROUND(I325*H325,2)</f>
        <v>0</v>
      </c>
      <c r="BL325" s="18" t="s">
        <v>245</v>
      </c>
      <c r="BM325" s="212" t="s">
        <v>579</v>
      </c>
    </row>
    <row r="326" s="2" customFormat="1">
      <c r="A326" s="39"/>
      <c r="B326" s="40"/>
      <c r="C326" s="41"/>
      <c r="D326" s="214" t="s">
        <v>153</v>
      </c>
      <c r="E326" s="41"/>
      <c r="F326" s="215" t="s">
        <v>580</v>
      </c>
      <c r="G326" s="41"/>
      <c r="H326" s="41"/>
      <c r="I326" s="216"/>
      <c r="J326" s="41"/>
      <c r="K326" s="41"/>
      <c r="L326" s="45"/>
      <c r="M326" s="217"/>
      <c r="N326" s="218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153</v>
      </c>
      <c r="AU326" s="18" t="s">
        <v>86</v>
      </c>
    </row>
    <row r="327" s="13" customFormat="1">
      <c r="A327" s="13"/>
      <c r="B327" s="219"/>
      <c r="C327" s="220"/>
      <c r="D327" s="221" t="s">
        <v>155</v>
      </c>
      <c r="E327" s="222" t="s">
        <v>19</v>
      </c>
      <c r="F327" s="223" t="s">
        <v>581</v>
      </c>
      <c r="G327" s="220"/>
      <c r="H327" s="224">
        <v>22.199999999999999</v>
      </c>
      <c r="I327" s="225"/>
      <c r="J327" s="220"/>
      <c r="K327" s="220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155</v>
      </c>
      <c r="AU327" s="230" t="s">
        <v>86</v>
      </c>
      <c r="AV327" s="13" t="s">
        <v>86</v>
      </c>
      <c r="AW327" s="13" t="s">
        <v>36</v>
      </c>
      <c r="AX327" s="13" t="s">
        <v>79</v>
      </c>
      <c r="AY327" s="230" t="s">
        <v>145</v>
      </c>
    </row>
    <row r="328" s="2" customFormat="1" ht="16.5" customHeight="1">
      <c r="A328" s="39"/>
      <c r="B328" s="40"/>
      <c r="C328" s="253" t="s">
        <v>582</v>
      </c>
      <c r="D328" s="253" t="s">
        <v>293</v>
      </c>
      <c r="E328" s="254" t="s">
        <v>583</v>
      </c>
      <c r="F328" s="255" t="s">
        <v>584</v>
      </c>
      <c r="G328" s="256" t="s">
        <v>185</v>
      </c>
      <c r="H328" s="257">
        <v>0.033000000000000002</v>
      </c>
      <c r="I328" s="258"/>
      <c r="J328" s="259">
        <f>ROUND(I328*H328,2)</f>
        <v>0</v>
      </c>
      <c r="K328" s="260"/>
      <c r="L328" s="261"/>
      <c r="M328" s="262" t="s">
        <v>19</v>
      </c>
      <c r="N328" s="263" t="s">
        <v>45</v>
      </c>
      <c r="O328" s="85"/>
      <c r="P328" s="210">
        <f>O328*H328</f>
        <v>0</v>
      </c>
      <c r="Q328" s="210">
        <v>0.55000000000000004</v>
      </c>
      <c r="R328" s="210">
        <f>Q328*H328</f>
        <v>0.018150000000000003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297</v>
      </c>
      <c r="AT328" s="212" t="s">
        <v>293</v>
      </c>
      <c r="AU328" s="212" t="s">
        <v>86</v>
      </c>
      <c r="AY328" s="18" t="s">
        <v>145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79</v>
      </c>
      <c r="BK328" s="213">
        <f>ROUND(I328*H328,2)</f>
        <v>0</v>
      </c>
      <c r="BL328" s="18" t="s">
        <v>245</v>
      </c>
      <c r="BM328" s="212" t="s">
        <v>585</v>
      </c>
    </row>
    <row r="329" s="13" customFormat="1">
      <c r="A329" s="13"/>
      <c r="B329" s="219"/>
      <c r="C329" s="220"/>
      <c r="D329" s="221" t="s">
        <v>155</v>
      </c>
      <c r="E329" s="220"/>
      <c r="F329" s="223" t="s">
        <v>586</v>
      </c>
      <c r="G329" s="220"/>
      <c r="H329" s="224">
        <v>0.033000000000000002</v>
      </c>
      <c r="I329" s="225"/>
      <c r="J329" s="220"/>
      <c r="K329" s="220"/>
      <c r="L329" s="226"/>
      <c r="M329" s="227"/>
      <c r="N329" s="228"/>
      <c r="O329" s="228"/>
      <c r="P329" s="228"/>
      <c r="Q329" s="228"/>
      <c r="R329" s="228"/>
      <c r="S329" s="228"/>
      <c r="T329" s="22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0" t="s">
        <v>155</v>
      </c>
      <c r="AU329" s="230" t="s">
        <v>86</v>
      </c>
      <c r="AV329" s="13" t="s">
        <v>86</v>
      </c>
      <c r="AW329" s="13" t="s">
        <v>4</v>
      </c>
      <c r="AX329" s="13" t="s">
        <v>79</v>
      </c>
      <c r="AY329" s="230" t="s">
        <v>145</v>
      </c>
    </row>
    <row r="330" s="2" customFormat="1" ht="24.15" customHeight="1">
      <c r="A330" s="39"/>
      <c r="B330" s="40"/>
      <c r="C330" s="200" t="s">
        <v>587</v>
      </c>
      <c r="D330" s="200" t="s">
        <v>148</v>
      </c>
      <c r="E330" s="201" t="s">
        <v>588</v>
      </c>
      <c r="F330" s="202" t="s">
        <v>589</v>
      </c>
      <c r="G330" s="203" t="s">
        <v>212</v>
      </c>
      <c r="H330" s="204">
        <v>0.12</v>
      </c>
      <c r="I330" s="205"/>
      <c r="J330" s="206">
        <f>ROUND(I330*H330,2)</f>
        <v>0</v>
      </c>
      <c r="K330" s="207"/>
      <c r="L330" s="45"/>
      <c r="M330" s="208" t="s">
        <v>19</v>
      </c>
      <c r="N330" s="209" t="s">
        <v>45</v>
      </c>
      <c r="O330" s="85"/>
      <c r="P330" s="210">
        <f>O330*H330</f>
        <v>0</v>
      </c>
      <c r="Q330" s="210">
        <v>0</v>
      </c>
      <c r="R330" s="210">
        <f>Q330*H330</f>
        <v>0</v>
      </c>
      <c r="S330" s="210">
        <v>0</v>
      </c>
      <c r="T330" s="21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2" t="s">
        <v>245</v>
      </c>
      <c r="AT330" s="212" t="s">
        <v>148</v>
      </c>
      <c r="AU330" s="212" t="s">
        <v>86</v>
      </c>
      <c r="AY330" s="18" t="s">
        <v>145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18" t="s">
        <v>79</v>
      </c>
      <c r="BK330" s="213">
        <f>ROUND(I330*H330,2)</f>
        <v>0</v>
      </c>
      <c r="BL330" s="18" t="s">
        <v>245</v>
      </c>
      <c r="BM330" s="212" t="s">
        <v>590</v>
      </c>
    </row>
    <row r="331" s="2" customFormat="1">
      <c r="A331" s="39"/>
      <c r="B331" s="40"/>
      <c r="C331" s="41"/>
      <c r="D331" s="214" t="s">
        <v>153</v>
      </c>
      <c r="E331" s="41"/>
      <c r="F331" s="215" t="s">
        <v>591</v>
      </c>
      <c r="G331" s="41"/>
      <c r="H331" s="41"/>
      <c r="I331" s="216"/>
      <c r="J331" s="41"/>
      <c r="K331" s="41"/>
      <c r="L331" s="45"/>
      <c r="M331" s="217"/>
      <c r="N331" s="218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153</v>
      </c>
      <c r="AU331" s="18" t="s">
        <v>86</v>
      </c>
    </row>
    <row r="332" s="2" customFormat="1" ht="24.15" customHeight="1">
      <c r="A332" s="39"/>
      <c r="B332" s="40"/>
      <c r="C332" s="200" t="s">
        <v>592</v>
      </c>
      <c r="D332" s="200" t="s">
        <v>148</v>
      </c>
      <c r="E332" s="201" t="s">
        <v>593</v>
      </c>
      <c r="F332" s="202" t="s">
        <v>594</v>
      </c>
      <c r="G332" s="203" t="s">
        <v>212</v>
      </c>
      <c r="H332" s="204">
        <v>0.12</v>
      </c>
      <c r="I332" s="205"/>
      <c r="J332" s="206">
        <f>ROUND(I332*H332,2)</f>
        <v>0</v>
      </c>
      <c r="K332" s="207"/>
      <c r="L332" s="45"/>
      <c r="M332" s="208" t="s">
        <v>19</v>
      </c>
      <c r="N332" s="209" t="s">
        <v>45</v>
      </c>
      <c r="O332" s="85"/>
      <c r="P332" s="210">
        <f>O332*H332</f>
        <v>0</v>
      </c>
      <c r="Q332" s="210">
        <v>0</v>
      </c>
      <c r="R332" s="210">
        <f>Q332*H332</f>
        <v>0</v>
      </c>
      <c r="S332" s="210">
        <v>0</v>
      </c>
      <c r="T332" s="21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2" t="s">
        <v>245</v>
      </c>
      <c r="AT332" s="212" t="s">
        <v>148</v>
      </c>
      <c r="AU332" s="212" t="s">
        <v>86</v>
      </c>
      <c r="AY332" s="18" t="s">
        <v>145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8" t="s">
        <v>79</v>
      </c>
      <c r="BK332" s="213">
        <f>ROUND(I332*H332,2)</f>
        <v>0</v>
      </c>
      <c r="BL332" s="18" t="s">
        <v>245</v>
      </c>
      <c r="BM332" s="212" t="s">
        <v>595</v>
      </c>
    </row>
    <row r="333" s="2" customFormat="1">
      <c r="A333" s="39"/>
      <c r="B333" s="40"/>
      <c r="C333" s="41"/>
      <c r="D333" s="214" t="s">
        <v>153</v>
      </c>
      <c r="E333" s="41"/>
      <c r="F333" s="215" t="s">
        <v>596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153</v>
      </c>
      <c r="AU333" s="18" t="s">
        <v>86</v>
      </c>
    </row>
    <row r="334" s="12" customFormat="1" ht="22.8" customHeight="1">
      <c r="A334" s="12"/>
      <c r="B334" s="184"/>
      <c r="C334" s="185"/>
      <c r="D334" s="186" t="s">
        <v>73</v>
      </c>
      <c r="E334" s="198" t="s">
        <v>597</v>
      </c>
      <c r="F334" s="198" t="s">
        <v>598</v>
      </c>
      <c r="G334" s="185"/>
      <c r="H334" s="185"/>
      <c r="I334" s="188"/>
      <c r="J334" s="199">
        <f>BK334</f>
        <v>0</v>
      </c>
      <c r="K334" s="185"/>
      <c r="L334" s="190"/>
      <c r="M334" s="191"/>
      <c r="N334" s="192"/>
      <c r="O334" s="192"/>
      <c r="P334" s="193">
        <f>SUM(P335:P363)</f>
        <v>0</v>
      </c>
      <c r="Q334" s="192"/>
      <c r="R334" s="193">
        <f>SUM(R335:R363)</f>
        <v>0.12192738</v>
      </c>
      <c r="S334" s="192"/>
      <c r="T334" s="194">
        <f>SUM(T335:T363)</f>
        <v>0.031706000000000005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95" t="s">
        <v>86</v>
      </c>
      <c r="AT334" s="196" t="s">
        <v>73</v>
      </c>
      <c r="AU334" s="196" t="s">
        <v>79</v>
      </c>
      <c r="AY334" s="195" t="s">
        <v>145</v>
      </c>
      <c r="BK334" s="197">
        <f>SUM(BK335:BK363)</f>
        <v>0</v>
      </c>
    </row>
    <row r="335" s="2" customFormat="1" ht="16.5" customHeight="1">
      <c r="A335" s="39"/>
      <c r="B335" s="40"/>
      <c r="C335" s="200" t="s">
        <v>599</v>
      </c>
      <c r="D335" s="200" t="s">
        <v>148</v>
      </c>
      <c r="E335" s="201" t="s">
        <v>600</v>
      </c>
      <c r="F335" s="202" t="s">
        <v>601</v>
      </c>
      <c r="G335" s="203" t="s">
        <v>83</v>
      </c>
      <c r="H335" s="204">
        <v>16.600000000000001</v>
      </c>
      <c r="I335" s="205"/>
      <c r="J335" s="206">
        <f>ROUND(I335*H335,2)</f>
        <v>0</v>
      </c>
      <c r="K335" s="207"/>
      <c r="L335" s="45"/>
      <c r="M335" s="208" t="s">
        <v>19</v>
      </c>
      <c r="N335" s="209" t="s">
        <v>45</v>
      </c>
      <c r="O335" s="85"/>
      <c r="P335" s="210">
        <f>O335*H335</f>
        <v>0</v>
      </c>
      <c r="Q335" s="210">
        <v>0</v>
      </c>
      <c r="R335" s="210">
        <f>Q335*H335</f>
        <v>0</v>
      </c>
      <c r="S335" s="210">
        <v>0</v>
      </c>
      <c r="T335" s="21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2" t="s">
        <v>245</v>
      </c>
      <c r="AT335" s="212" t="s">
        <v>148</v>
      </c>
      <c r="AU335" s="212" t="s">
        <v>86</v>
      </c>
      <c r="AY335" s="18" t="s">
        <v>145</v>
      </c>
      <c r="BE335" s="213">
        <f>IF(N335="základní",J335,0)</f>
        <v>0</v>
      </c>
      <c r="BF335" s="213">
        <f>IF(N335="snížená",J335,0)</f>
        <v>0</v>
      </c>
      <c r="BG335" s="213">
        <f>IF(N335="zákl. přenesená",J335,0)</f>
        <v>0</v>
      </c>
      <c r="BH335" s="213">
        <f>IF(N335="sníž. přenesená",J335,0)</f>
        <v>0</v>
      </c>
      <c r="BI335" s="213">
        <f>IF(N335="nulová",J335,0)</f>
        <v>0</v>
      </c>
      <c r="BJ335" s="18" t="s">
        <v>79</v>
      </c>
      <c r="BK335" s="213">
        <f>ROUND(I335*H335,2)</f>
        <v>0</v>
      </c>
      <c r="BL335" s="18" t="s">
        <v>245</v>
      </c>
      <c r="BM335" s="212" t="s">
        <v>602</v>
      </c>
    </row>
    <row r="336" s="2" customFormat="1">
      <c r="A336" s="39"/>
      <c r="B336" s="40"/>
      <c r="C336" s="41"/>
      <c r="D336" s="214" t="s">
        <v>153</v>
      </c>
      <c r="E336" s="41"/>
      <c r="F336" s="215" t="s">
        <v>603</v>
      </c>
      <c r="G336" s="41"/>
      <c r="H336" s="41"/>
      <c r="I336" s="216"/>
      <c r="J336" s="41"/>
      <c r="K336" s="41"/>
      <c r="L336" s="45"/>
      <c r="M336" s="217"/>
      <c r="N336" s="218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153</v>
      </c>
      <c r="AU336" s="18" t="s">
        <v>86</v>
      </c>
    </row>
    <row r="337" s="13" customFormat="1">
      <c r="A337" s="13"/>
      <c r="B337" s="219"/>
      <c r="C337" s="220"/>
      <c r="D337" s="221" t="s">
        <v>155</v>
      </c>
      <c r="E337" s="222" t="s">
        <v>19</v>
      </c>
      <c r="F337" s="223" t="s">
        <v>91</v>
      </c>
      <c r="G337" s="220"/>
      <c r="H337" s="224">
        <v>16.600000000000001</v>
      </c>
      <c r="I337" s="225"/>
      <c r="J337" s="220"/>
      <c r="K337" s="220"/>
      <c r="L337" s="226"/>
      <c r="M337" s="227"/>
      <c r="N337" s="228"/>
      <c r="O337" s="228"/>
      <c r="P337" s="228"/>
      <c r="Q337" s="228"/>
      <c r="R337" s="228"/>
      <c r="S337" s="228"/>
      <c r="T337" s="22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0" t="s">
        <v>155</v>
      </c>
      <c r="AU337" s="230" t="s">
        <v>86</v>
      </c>
      <c r="AV337" s="13" t="s">
        <v>86</v>
      </c>
      <c r="AW337" s="13" t="s">
        <v>36</v>
      </c>
      <c r="AX337" s="13" t="s">
        <v>79</v>
      </c>
      <c r="AY337" s="230" t="s">
        <v>145</v>
      </c>
    </row>
    <row r="338" s="2" customFormat="1" ht="16.5" customHeight="1">
      <c r="A338" s="39"/>
      <c r="B338" s="40"/>
      <c r="C338" s="253" t="s">
        <v>604</v>
      </c>
      <c r="D338" s="253" t="s">
        <v>293</v>
      </c>
      <c r="E338" s="254" t="s">
        <v>605</v>
      </c>
      <c r="F338" s="255" t="s">
        <v>606</v>
      </c>
      <c r="G338" s="256" t="s">
        <v>83</v>
      </c>
      <c r="H338" s="257">
        <v>16.931999999999999</v>
      </c>
      <c r="I338" s="258"/>
      <c r="J338" s="259">
        <f>ROUND(I338*H338,2)</f>
        <v>0</v>
      </c>
      <c r="K338" s="260"/>
      <c r="L338" s="261"/>
      <c r="M338" s="262" t="s">
        <v>19</v>
      </c>
      <c r="N338" s="263" t="s">
        <v>45</v>
      </c>
      <c r="O338" s="85"/>
      <c r="P338" s="210">
        <f>O338*H338</f>
        <v>0</v>
      </c>
      <c r="Q338" s="210">
        <v>0.0012999999999999999</v>
      </c>
      <c r="R338" s="210">
        <f>Q338*H338</f>
        <v>0.022011599999999996</v>
      </c>
      <c r="S338" s="210">
        <v>0</v>
      </c>
      <c r="T338" s="21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2" t="s">
        <v>297</v>
      </c>
      <c r="AT338" s="212" t="s">
        <v>293</v>
      </c>
      <c r="AU338" s="212" t="s">
        <v>86</v>
      </c>
      <c r="AY338" s="18" t="s">
        <v>145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8" t="s">
        <v>79</v>
      </c>
      <c r="BK338" s="213">
        <f>ROUND(I338*H338,2)</f>
        <v>0</v>
      </c>
      <c r="BL338" s="18" t="s">
        <v>245</v>
      </c>
      <c r="BM338" s="212" t="s">
        <v>607</v>
      </c>
    </row>
    <row r="339" s="13" customFormat="1">
      <c r="A339" s="13"/>
      <c r="B339" s="219"/>
      <c r="C339" s="220"/>
      <c r="D339" s="221" t="s">
        <v>155</v>
      </c>
      <c r="E339" s="220"/>
      <c r="F339" s="223" t="s">
        <v>608</v>
      </c>
      <c r="G339" s="220"/>
      <c r="H339" s="224">
        <v>16.931999999999999</v>
      </c>
      <c r="I339" s="225"/>
      <c r="J339" s="220"/>
      <c r="K339" s="220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155</v>
      </c>
      <c r="AU339" s="230" t="s">
        <v>86</v>
      </c>
      <c r="AV339" s="13" t="s">
        <v>86</v>
      </c>
      <c r="AW339" s="13" t="s">
        <v>4</v>
      </c>
      <c r="AX339" s="13" t="s">
        <v>79</v>
      </c>
      <c r="AY339" s="230" t="s">
        <v>145</v>
      </c>
    </row>
    <row r="340" s="2" customFormat="1" ht="16.5" customHeight="1">
      <c r="A340" s="39"/>
      <c r="B340" s="40"/>
      <c r="C340" s="200" t="s">
        <v>609</v>
      </c>
      <c r="D340" s="200" t="s">
        <v>148</v>
      </c>
      <c r="E340" s="201" t="s">
        <v>610</v>
      </c>
      <c r="F340" s="202" t="s">
        <v>611</v>
      </c>
      <c r="G340" s="203" t="s">
        <v>83</v>
      </c>
      <c r="H340" s="204">
        <v>16.600000000000001</v>
      </c>
      <c r="I340" s="205"/>
      <c r="J340" s="206">
        <f>ROUND(I340*H340,2)</f>
        <v>0</v>
      </c>
      <c r="K340" s="207"/>
      <c r="L340" s="45"/>
      <c r="M340" s="208" t="s">
        <v>19</v>
      </c>
      <c r="N340" s="209" t="s">
        <v>45</v>
      </c>
      <c r="O340" s="85"/>
      <c r="P340" s="210">
        <f>O340*H340</f>
        <v>0</v>
      </c>
      <c r="Q340" s="210">
        <v>0</v>
      </c>
      <c r="R340" s="210">
        <f>Q340*H340</f>
        <v>0</v>
      </c>
      <c r="S340" s="210">
        <v>0.00191</v>
      </c>
      <c r="T340" s="211">
        <f>S340*H340</f>
        <v>0.031706000000000005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2" t="s">
        <v>245</v>
      </c>
      <c r="AT340" s="212" t="s">
        <v>148</v>
      </c>
      <c r="AU340" s="212" t="s">
        <v>86</v>
      </c>
      <c r="AY340" s="18" t="s">
        <v>145</v>
      </c>
      <c r="BE340" s="213">
        <f>IF(N340="základní",J340,0)</f>
        <v>0</v>
      </c>
      <c r="BF340" s="213">
        <f>IF(N340="snížená",J340,0)</f>
        <v>0</v>
      </c>
      <c r="BG340" s="213">
        <f>IF(N340="zákl. přenesená",J340,0)</f>
        <v>0</v>
      </c>
      <c r="BH340" s="213">
        <f>IF(N340="sníž. přenesená",J340,0)</f>
        <v>0</v>
      </c>
      <c r="BI340" s="213">
        <f>IF(N340="nulová",J340,0)</f>
        <v>0</v>
      </c>
      <c r="BJ340" s="18" t="s">
        <v>79</v>
      </c>
      <c r="BK340" s="213">
        <f>ROUND(I340*H340,2)</f>
        <v>0</v>
      </c>
      <c r="BL340" s="18" t="s">
        <v>245</v>
      </c>
      <c r="BM340" s="212" t="s">
        <v>612</v>
      </c>
    </row>
    <row r="341" s="2" customFormat="1">
      <c r="A341" s="39"/>
      <c r="B341" s="40"/>
      <c r="C341" s="41"/>
      <c r="D341" s="214" t="s">
        <v>153</v>
      </c>
      <c r="E341" s="41"/>
      <c r="F341" s="215" t="s">
        <v>613</v>
      </c>
      <c r="G341" s="41"/>
      <c r="H341" s="41"/>
      <c r="I341" s="216"/>
      <c r="J341" s="41"/>
      <c r="K341" s="41"/>
      <c r="L341" s="45"/>
      <c r="M341" s="217"/>
      <c r="N341" s="218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153</v>
      </c>
      <c r="AU341" s="18" t="s">
        <v>86</v>
      </c>
    </row>
    <row r="342" s="13" customFormat="1">
      <c r="A342" s="13"/>
      <c r="B342" s="219"/>
      <c r="C342" s="220"/>
      <c r="D342" s="221" t="s">
        <v>155</v>
      </c>
      <c r="E342" s="222" t="s">
        <v>19</v>
      </c>
      <c r="F342" s="223" t="s">
        <v>91</v>
      </c>
      <c r="G342" s="220"/>
      <c r="H342" s="224">
        <v>16.600000000000001</v>
      </c>
      <c r="I342" s="225"/>
      <c r="J342" s="220"/>
      <c r="K342" s="220"/>
      <c r="L342" s="226"/>
      <c r="M342" s="227"/>
      <c r="N342" s="228"/>
      <c r="O342" s="228"/>
      <c r="P342" s="228"/>
      <c r="Q342" s="228"/>
      <c r="R342" s="228"/>
      <c r="S342" s="228"/>
      <c r="T342" s="22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0" t="s">
        <v>155</v>
      </c>
      <c r="AU342" s="230" t="s">
        <v>86</v>
      </c>
      <c r="AV342" s="13" t="s">
        <v>86</v>
      </c>
      <c r="AW342" s="13" t="s">
        <v>36</v>
      </c>
      <c r="AX342" s="13" t="s">
        <v>79</v>
      </c>
      <c r="AY342" s="230" t="s">
        <v>145</v>
      </c>
    </row>
    <row r="343" s="2" customFormat="1" ht="24.15" customHeight="1">
      <c r="A343" s="39"/>
      <c r="B343" s="40"/>
      <c r="C343" s="200" t="s">
        <v>614</v>
      </c>
      <c r="D343" s="200" t="s">
        <v>148</v>
      </c>
      <c r="E343" s="201" t="s">
        <v>615</v>
      </c>
      <c r="F343" s="202" t="s">
        <v>616</v>
      </c>
      <c r="G343" s="203" t="s">
        <v>83</v>
      </c>
      <c r="H343" s="204">
        <v>17.43</v>
      </c>
      <c r="I343" s="205"/>
      <c r="J343" s="206">
        <f>ROUND(I343*H343,2)</f>
        <v>0</v>
      </c>
      <c r="K343" s="207"/>
      <c r="L343" s="45"/>
      <c r="M343" s="208" t="s">
        <v>19</v>
      </c>
      <c r="N343" s="209" t="s">
        <v>45</v>
      </c>
      <c r="O343" s="85"/>
      <c r="P343" s="210">
        <f>O343*H343</f>
        <v>0</v>
      </c>
      <c r="Q343" s="210">
        <v>0.0029099999999999998</v>
      </c>
      <c r="R343" s="210">
        <f>Q343*H343</f>
        <v>0.050721299999999997</v>
      </c>
      <c r="S343" s="210">
        <v>0</v>
      </c>
      <c r="T343" s="21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2" t="s">
        <v>245</v>
      </c>
      <c r="AT343" s="212" t="s">
        <v>148</v>
      </c>
      <c r="AU343" s="212" t="s">
        <v>86</v>
      </c>
      <c r="AY343" s="18" t="s">
        <v>145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8" t="s">
        <v>79</v>
      </c>
      <c r="BK343" s="213">
        <f>ROUND(I343*H343,2)</f>
        <v>0</v>
      </c>
      <c r="BL343" s="18" t="s">
        <v>245</v>
      </c>
      <c r="BM343" s="212" t="s">
        <v>617</v>
      </c>
    </row>
    <row r="344" s="13" customFormat="1">
      <c r="A344" s="13"/>
      <c r="B344" s="219"/>
      <c r="C344" s="220"/>
      <c r="D344" s="221" t="s">
        <v>155</v>
      </c>
      <c r="E344" s="222" t="s">
        <v>19</v>
      </c>
      <c r="F344" s="223" t="s">
        <v>91</v>
      </c>
      <c r="G344" s="220"/>
      <c r="H344" s="224">
        <v>16.600000000000001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155</v>
      </c>
      <c r="AU344" s="230" t="s">
        <v>86</v>
      </c>
      <c r="AV344" s="13" t="s">
        <v>86</v>
      </c>
      <c r="AW344" s="13" t="s">
        <v>36</v>
      </c>
      <c r="AX344" s="13" t="s">
        <v>79</v>
      </c>
      <c r="AY344" s="230" t="s">
        <v>145</v>
      </c>
    </row>
    <row r="345" s="13" customFormat="1">
      <c r="A345" s="13"/>
      <c r="B345" s="219"/>
      <c r="C345" s="220"/>
      <c r="D345" s="221" t="s">
        <v>155</v>
      </c>
      <c r="E345" s="220"/>
      <c r="F345" s="223" t="s">
        <v>618</v>
      </c>
      <c r="G345" s="220"/>
      <c r="H345" s="224">
        <v>17.43</v>
      </c>
      <c r="I345" s="225"/>
      <c r="J345" s="220"/>
      <c r="K345" s="220"/>
      <c r="L345" s="226"/>
      <c r="M345" s="227"/>
      <c r="N345" s="228"/>
      <c r="O345" s="228"/>
      <c r="P345" s="228"/>
      <c r="Q345" s="228"/>
      <c r="R345" s="228"/>
      <c r="S345" s="228"/>
      <c r="T345" s="22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0" t="s">
        <v>155</v>
      </c>
      <c r="AU345" s="230" t="s">
        <v>86</v>
      </c>
      <c r="AV345" s="13" t="s">
        <v>86</v>
      </c>
      <c r="AW345" s="13" t="s">
        <v>4</v>
      </c>
      <c r="AX345" s="13" t="s">
        <v>79</v>
      </c>
      <c r="AY345" s="230" t="s">
        <v>145</v>
      </c>
    </row>
    <row r="346" s="2" customFormat="1" ht="16.5" customHeight="1">
      <c r="A346" s="39"/>
      <c r="B346" s="40"/>
      <c r="C346" s="200" t="s">
        <v>619</v>
      </c>
      <c r="D346" s="200" t="s">
        <v>148</v>
      </c>
      <c r="E346" s="201" t="s">
        <v>620</v>
      </c>
      <c r="F346" s="202" t="s">
        <v>621</v>
      </c>
      <c r="G346" s="203" t="s">
        <v>83</v>
      </c>
      <c r="H346" s="204">
        <v>18.984000000000002</v>
      </c>
      <c r="I346" s="205"/>
      <c r="J346" s="206">
        <f>ROUND(I346*H346,2)</f>
        <v>0</v>
      </c>
      <c r="K346" s="207"/>
      <c r="L346" s="45"/>
      <c r="M346" s="208" t="s">
        <v>19</v>
      </c>
      <c r="N346" s="209" t="s">
        <v>45</v>
      </c>
      <c r="O346" s="85"/>
      <c r="P346" s="210">
        <f>O346*H346</f>
        <v>0</v>
      </c>
      <c r="Q346" s="210">
        <v>0.0022200000000000002</v>
      </c>
      <c r="R346" s="210">
        <f>Q346*H346</f>
        <v>0.042144480000000005</v>
      </c>
      <c r="S346" s="210">
        <v>0</v>
      </c>
      <c r="T346" s="21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2" t="s">
        <v>245</v>
      </c>
      <c r="AT346" s="212" t="s">
        <v>148</v>
      </c>
      <c r="AU346" s="212" t="s">
        <v>86</v>
      </c>
      <c r="AY346" s="18" t="s">
        <v>145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8" t="s">
        <v>79</v>
      </c>
      <c r="BK346" s="213">
        <f>ROUND(I346*H346,2)</f>
        <v>0</v>
      </c>
      <c r="BL346" s="18" t="s">
        <v>245</v>
      </c>
      <c r="BM346" s="212" t="s">
        <v>622</v>
      </c>
    </row>
    <row r="347" s="2" customFormat="1">
      <c r="A347" s="39"/>
      <c r="B347" s="40"/>
      <c r="C347" s="41"/>
      <c r="D347" s="214" t="s">
        <v>153</v>
      </c>
      <c r="E347" s="41"/>
      <c r="F347" s="215" t="s">
        <v>623</v>
      </c>
      <c r="G347" s="41"/>
      <c r="H347" s="41"/>
      <c r="I347" s="216"/>
      <c r="J347" s="41"/>
      <c r="K347" s="41"/>
      <c r="L347" s="45"/>
      <c r="M347" s="217"/>
      <c r="N347" s="218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153</v>
      </c>
      <c r="AU347" s="18" t="s">
        <v>86</v>
      </c>
    </row>
    <row r="348" s="13" customFormat="1">
      <c r="A348" s="13"/>
      <c r="B348" s="219"/>
      <c r="C348" s="220"/>
      <c r="D348" s="221" t="s">
        <v>155</v>
      </c>
      <c r="E348" s="222" t="s">
        <v>19</v>
      </c>
      <c r="F348" s="223" t="s">
        <v>411</v>
      </c>
      <c r="G348" s="220"/>
      <c r="H348" s="224">
        <v>18.079999999999998</v>
      </c>
      <c r="I348" s="225"/>
      <c r="J348" s="220"/>
      <c r="K348" s="220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155</v>
      </c>
      <c r="AU348" s="230" t="s">
        <v>86</v>
      </c>
      <c r="AV348" s="13" t="s">
        <v>86</v>
      </c>
      <c r="AW348" s="13" t="s">
        <v>36</v>
      </c>
      <c r="AX348" s="13" t="s">
        <v>79</v>
      </c>
      <c r="AY348" s="230" t="s">
        <v>145</v>
      </c>
    </row>
    <row r="349" s="13" customFormat="1">
      <c r="A349" s="13"/>
      <c r="B349" s="219"/>
      <c r="C349" s="220"/>
      <c r="D349" s="221" t="s">
        <v>155</v>
      </c>
      <c r="E349" s="220"/>
      <c r="F349" s="223" t="s">
        <v>624</v>
      </c>
      <c r="G349" s="220"/>
      <c r="H349" s="224">
        <v>18.984000000000002</v>
      </c>
      <c r="I349" s="225"/>
      <c r="J349" s="220"/>
      <c r="K349" s="220"/>
      <c r="L349" s="226"/>
      <c r="M349" s="227"/>
      <c r="N349" s="228"/>
      <c r="O349" s="228"/>
      <c r="P349" s="228"/>
      <c r="Q349" s="228"/>
      <c r="R349" s="228"/>
      <c r="S349" s="228"/>
      <c r="T349" s="22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0" t="s">
        <v>155</v>
      </c>
      <c r="AU349" s="230" t="s">
        <v>86</v>
      </c>
      <c r="AV349" s="13" t="s">
        <v>86</v>
      </c>
      <c r="AW349" s="13" t="s">
        <v>4</v>
      </c>
      <c r="AX349" s="13" t="s">
        <v>79</v>
      </c>
      <c r="AY349" s="230" t="s">
        <v>145</v>
      </c>
    </row>
    <row r="350" s="2" customFormat="1" ht="24.15" customHeight="1">
      <c r="A350" s="39"/>
      <c r="B350" s="40"/>
      <c r="C350" s="200" t="s">
        <v>625</v>
      </c>
      <c r="D350" s="200" t="s">
        <v>148</v>
      </c>
      <c r="E350" s="201" t="s">
        <v>626</v>
      </c>
      <c r="F350" s="202" t="s">
        <v>627</v>
      </c>
      <c r="G350" s="203" t="s">
        <v>83</v>
      </c>
      <c r="H350" s="204">
        <v>1</v>
      </c>
      <c r="I350" s="205"/>
      <c r="J350" s="206">
        <f>ROUND(I350*H350,2)</f>
        <v>0</v>
      </c>
      <c r="K350" s="207"/>
      <c r="L350" s="45"/>
      <c r="M350" s="208" t="s">
        <v>19</v>
      </c>
      <c r="N350" s="209" t="s">
        <v>45</v>
      </c>
      <c r="O350" s="85"/>
      <c r="P350" s="210">
        <f>O350*H350</f>
        <v>0</v>
      </c>
      <c r="Q350" s="210">
        <v>0.0043800000000000002</v>
      </c>
      <c r="R350" s="210">
        <f>Q350*H350</f>
        <v>0.0043800000000000002</v>
      </c>
      <c r="S350" s="210">
        <v>0</v>
      </c>
      <c r="T350" s="21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2" t="s">
        <v>245</v>
      </c>
      <c r="AT350" s="212" t="s">
        <v>148</v>
      </c>
      <c r="AU350" s="212" t="s">
        <v>86</v>
      </c>
      <c r="AY350" s="18" t="s">
        <v>145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18" t="s">
        <v>79</v>
      </c>
      <c r="BK350" s="213">
        <f>ROUND(I350*H350,2)</f>
        <v>0</v>
      </c>
      <c r="BL350" s="18" t="s">
        <v>245</v>
      </c>
      <c r="BM350" s="212" t="s">
        <v>628</v>
      </c>
    </row>
    <row r="351" s="2" customFormat="1">
      <c r="A351" s="39"/>
      <c r="B351" s="40"/>
      <c r="C351" s="41"/>
      <c r="D351" s="214" t="s">
        <v>153</v>
      </c>
      <c r="E351" s="41"/>
      <c r="F351" s="215" t="s">
        <v>629</v>
      </c>
      <c r="G351" s="41"/>
      <c r="H351" s="41"/>
      <c r="I351" s="216"/>
      <c r="J351" s="41"/>
      <c r="K351" s="41"/>
      <c r="L351" s="45"/>
      <c r="M351" s="217"/>
      <c r="N351" s="218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153</v>
      </c>
      <c r="AU351" s="18" t="s">
        <v>86</v>
      </c>
    </row>
    <row r="352" s="2" customFormat="1">
      <c r="A352" s="39"/>
      <c r="B352" s="40"/>
      <c r="C352" s="41"/>
      <c r="D352" s="221" t="s">
        <v>236</v>
      </c>
      <c r="E352" s="41"/>
      <c r="F352" s="252" t="s">
        <v>630</v>
      </c>
      <c r="G352" s="41"/>
      <c r="H352" s="41"/>
      <c r="I352" s="216"/>
      <c r="J352" s="41"/>
      <c r="K352" s="41"/>
      <c r="L352" s="45"/>
      <c r="M352" s="217"/>
      <c r="N352" s="218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236</v>
      </c>
      <c r="AU352" s="18" t="s">
        <v>86</v>
      </c>
    </row>
    <row r="353" s="13" customFormat="1">
      <c r="A353" s="13"/>
      <c r="B353" s="219"/>
      <c r="C353" s="220"/>
      <c r="D353" s="221" t="s">
        <v>155</v>
      </c>
      <c r="E353" s="222" t="s">
        <v>19</v>
      </c>
      <c r="F353" s="223" t="s">
        <v>631</v>
      </c>
      <c r="G353" s="220"/>
      <c r="H353" s="224">
        <v>1</v>
      </c>
      <c r="I353" s="225"/>
      <c r="J353" s="220"/>
      <c r="K353" s="220"/>
      <c r="L353" s="226"/>
      <c r="M353" s="227"/>
      <c r="N353" s="228"/>
      <c r="O353" s="228"/>
      <c r="P353" s="228"/>
      <c r="Q353" s="228"/>
      <c r="R353" s="228"/>
      <c r="S353" s="228"/>
      <c r="T353" s="22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0" t="s">
        <v>155</v>
      </c>
      <c r="AU353" s="230" t="s">
        <v>86</v>
      </c>
      <c r="AV353" s="13" t="s">
        <v>86</v>
      </c>
      <c r="AW353" s="13" t="s">
        <v>36</v>
      </c>
      <c r="AX353" s="13" t="s">
        <v>79</v>
      </c>
      <c r="AY353" s="230" t="s">
        <v>145</v>
      </c>
    </row>
    <row r="354" s="2" customFormat="1" ht="24.15" customHeight="1">
      <c r="A354" s="39"/>
      <c r="B354" s="40"/>
      <c r="C354" s="200" t="s">
        <v>632</v>
      </c>
      <c r="D354" s="200" t="s">
        <v>148</v>
      </c>
      <c r="E354" s="201" t="s">
        <v>633</v>
      </c>
      <c r="F354" s="202" t="s">
        <v>634</v>
      </c>
      <c r="G354" s="203" t="s">
        <v>277</v>
      </c>
      <c r="H354" s="204">
        <v>2</v>
      </c>
      <c r="I354" s="205"/>
      <c r="J354" s="206">
        <f>ROUND(I354*H354,2)</f>
        <v>0</v>
      </c>
      <c r="K354" s="207"/>
      <c r="L354" s="45"/>
      <c r="M354" s="208" t="s">
        <v>19</v>
      </c>
      <c r="N354" s="209" t="s">
        <v>45</v>
      </c>
      <c r="O354" s="85"/>
      <c r="P354" s="210">
        <f>O354*H354</f>
        <v>0</v>
      </c>
      <c r="Q354" s="210">
        <v>0.00025000000000000001</v>
      </c>
      <c r="R354" s="210">
        <f>Q354*H354</f>
        <v>0.00050000000000000001</v>
      </c>
      <c r="S354" s="210">
        <v>0</v>
      </c>
      <c r="T354" s="21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2" t="s">
        <v>245</v>
      </c>
      <c r="AT354" s="212" t="s">
        <v>148</v>
      </c>
      <c r="AU354" s="212" t="s">
        <v>86</v>
      </c>
      <c r="AY354" s="18" t="s">
        <v>145</v>
      </c>
      <c r="BE354" s="213">
        <f>IF(N354="základní",J354,0)</f>
        <v>0</v>
      </c>
      <c r="BF354" s="213">
        <f>IF(N354="snížená",J354,0)</f>
        <v>0</v>
      </c>
      <c r="BG354" s="213">
        <f>IF(N354="zákl. přenesená",J354,0)</f>
        <v>0</v>
      </c>
      <c r="BH354" s="213">
        <f>IF(N354="sníž. přenesená",J354,0)</f>
        <v>0</v>
      </c>
      <c r="BI354" s="213">
        <f>IF(N354="nulová",J354,0)</f>
        <v>0</v>
      </c>
      <c r="BJ354" s="18" t="s">
        <v>79</v>
      </c>
      <c r="BK354" s="213">
        <f>ROUND(I354*H354,2)</f>
        <v>0</v>
      </c>
      <c r="BL354" s="18" t="s">
        <v>245</v>
      </c>
      <c r="BM354" s="212" t="s">
        <v>635</v>
      </c>
    </row>
    <row r="355" s="2" customFormat="1">
      <c r="A355" s="39"/>
      <c r="B355" s="40"/>
      <c r="C355" s="41"/>
      <c r="D355" s="214" t="s">
        <v>153</v>
      </c>
      <c r="E355" s="41"/>
      <c r="F355" s="215" t="s">
        <v>636</v>
      </c>
      <c r="G355" s="41"/>
      <c r="H355" s="41"/>
      <c r="I355" s="216"/>
      <c r="J355" s="41"/>
      <c r="K355" s="41"/>
      <c r="L355" s="45"/>
      <c r="M355" s="217"/>
      <c r="N355" s="218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153</v>
      </c>
      <c r="AU355" s="18" t="s">
        <v>86</v>
      </c>
    </row>
    <row r="356" s="2" customFormat="1" ht="24.15" customHeight="1">
      <c r="A356" s="39"/>
      <c r="B356" s="40"/>
      <c r="C356" s="200" t="s">
        <v>103</v>
      </c>
      <c r="D356" s="200" t="s">
        <v>148</v>
      </c>
      <c r="E356" s="201" t="s">
        <v>637</v>
      </c>
      <c r="F356" s="202" t="s">
        <v>638</v>
      </c>
      <c r="G356" s="203" t="s">
        <v>83</v>
      </c>
      <c r="H356" s="204">
        <v>1</v>
      </c>
      <c r="I356" s="205"/>
      <c r="J356" s="206">
        <f>ROUND(I356*H356,2)</f>
        <v>0</v>
      </c>
      <c r="K356" s="207"/>
      <c r="L356" s="45"/>
      <c r="M356" s="208" t="s">
        <v>19</v>
      </c>
      <c r="N356" s="209" t="s">
        <v>45</v>
      </c>
      <c r="O356" s="85"/>
      <c r="P356" s="210">
        <f>O356*H356</f>
        <v>0</v>
      </c>
      <c r="Q356" s="210">
        <v>0.0021700000000000001</v>
      </c>
      <c r="R356" s="210">
        <f>Q356*H356</f>
        <v>0.0021700000000000001</v>
      </c>
      <c r="S356" s="210">
        <v>0</v>
      </c>
      <c r="T356" s="21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2" t="s">
        <v>245</v>
      </c>
      <c r="AT356" s="212" t="s">
        <v>148</v>
      </c>
      <c r="AU356" s="212" t="s">
        <v>86</v>
      </c>
      <c r="AY356" s="18" t="s">
        <v>145</v>
      </c>
      <c r="BE356" s="213">
        <f>IF(N356="základní",J356,0)</f>
        <v>0</v>
      </c>
      <c r="BF356" s="213">
        <f>IF(N356="snížená",J356,0)</f>
        <v>0</v>
      </c>
      <c r="BG356" s="213">
        <f>IF(N356="zákl. přenesená",J356,0)</f>
        <v>0</v>
      </c>
      <c r="BH356" s="213">
        <f>IF(N356="sníž. přenesená",J356,0)</f>
        <v>0</v>
      </c>
      <c r="BI356" s="213">
        <f>IF(N356="nulová",J356,0)</f>
        <v>0</v>
      </c>
      <c r="BJ356" s="18" t="s">
        <v>79</v>
      </c>
      <c r="BK356" s="213">
        <f>ROUND(I356*H356,2)</f>
        <v>0</v>
      </c>
      <c r="BL356" s="18" t="s">
        <v>245</v>
      </c>
      <c r="BM356" s="212" t="s">
        <v>639</v>
      </c>
    </row>
    <row r="357" s="2" customFormat="1">
      <c r="A357" s="39"/>
      <c r="B357" s="40"/>
      <c r="C357" s="41"/>
      <c r="D357" s="214" t="s">
        <v>153</v>
      </c>
      <c r="E357" s="41"/>
      <c r="F357" s="215" t="s">
        <v>640</v>
      </c>
      <c r="G357" s="41"/>
      <c r="H357" s="41"/>
      <c r="I357" s="216"/>
      <c r="J357" s="41"/>
      <c r="K357" s="41"/>
      <c r="L357" s="45"/>
      <c r="M357" s="217"/>
      <c r="N357" s="218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153</v>
      </c>
      <c r="AU357" s="18" t="s">
        <v>86</v>
      </c>
    </row>
    <row r="358" s="14" customFormat="1">
      <c r="A358" s="14"/>
      <c r="B358" s="231"/>
      <c r="C358" s="232"/>
      <c r="D358" s="221" t="s">
        <v>155</v>
      </c>
      <c r="E358" s="233" t="s">
        <v>19</v>
      </c>
      <c r="F358" s="234" t="s">
        <v>641</v>
      </c>
      <c r="G358" s="232"/>
      <c r="H358" s="233" t="s">
        <v>19</v>
      </c>
      <c r="I358" s="235"/>
      <c r="J358" s="232"/>
      <c r="K358" s="232"/>
      <c r="L358" s="236"/>
      <c r="M358" s="237"/>
      <c r="N358" s="238"/>
      <c r="O358" s="238"/>
      <c r="P358" s="238"/>
      <c r="Q358" s="238"/>
      <c r="R358" s="238"/>
      <c r="S358" s="238"/>
      <c r="T358" s="23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0" t="s">
        <v>155</v>
      </c>
      <c r="AU358" s="240" t="s">
        <v>86</v>
      </c>
      <c r="AV358" s="14" t="s">
        <v>79</v>
      </c>
      <c r="AW358" s="14" t="s">
        <v>36</v>
      </c>
      <c r="AX358" s="14" t="s">
        <v>74</v>
      </c>
      <c r="AY358" s="240" t="s">
        <v>145</v>
      </c>
    </row>
    <row r="359" s="13" customFormat="1">
      <c r="A359" s="13"/>
      <c r="B359" s="219"/>
      <c r="C359" s="220"/>
      <c r="D359" s="221" t="s">
        <v>155</v>
      </c>
      <c r="E359" s="222" t="s">
        <v>19</v>
      </c>
      <c r="F359" s="223" t="s">
        <v>79</v>
      </c>
      <c r="G359" s="220"/>
      <c r="H359" s="224">
        <v>1</v>
      </c>
      <c r="I359" s="225"/>
      <c r="J359" s="220"/>
      <c r="K359" s="220"/>
      <c r="L359" s="226"/>
      <c r="M359" s="227"/>
      <c r="N359" s="228"/>
      <c r="O359" s="228"/>
      <c r="P359" s="228"/>
      <c r="Q359" s="228"/>
      <c r="R359" s="228"/>
      <c r="S359" s="228"/>
      <c r="T359" s="22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0" t="s">
        <v>155</v>
      </c>
      <c r="AU359" s="230" t="s">
        <v>86</v>
      </c>
      <c r="AV359" s="13" t="s">
        <v>86</v>
      </c>
      <c r="AW359" s="13" t="s">
        <v>36</v>
      </c>
      <c r="AX359" s="13" t="s">
        <v>79</v>
      </c>
      <c r="AY359" s="230" t="s">
        <v>145</v>
      </c>
    </row>
    <row r="360" s="2" customFormat="1" ht="24.15" customHeight="1">
      <c r="A360" s="39"/>
      <c r="B360" s="40"/>
      <c r="C360" s="200" t="s">
        <v>642</v>
      </c>
      <c r="D360" s="200" t="s">
        <v>148</v>
      </c>
      <c r="E360" s="201" t="s">
        <v>643</v>
      </c>
      <c r="F360" s="202" t="s">
        <v>644</v>
      </c>
      <c r="G360" s="203" t="s">
        <v>212</v>
      </c>
      <c r="H360" s="204">
        <v>0.122</v>
      </c>
      <c r="I360" s="205"/>
      <c r="J360" s="206">
        <f>ROUND(I360*H360,2)</f>
        <v>0</v>
      </c>
      <c r="K360" s="207"/>
      <c r="L360" s="45"/>
      <c r="M360" s="208" t="s">
        <v>19</v>
      </c>
      <c r="N360" s="209" t="s">
        <v>45</v>
      </c>
      <c r="O360" s="85"/>
      <c r="P360" s="210">
        <f>O360*H360</f>
        <v>0</v>
      </c>
      <c r="Q360" s="210">
        <v>0</v>
      </c>
      <c r="R360" s="210">
        <f>Q360*H360</f>
        <v>0</v>
      </c>
      <c r="S360" s="210">
        <v>0</v>
      </c>
      <c r="T360" s="21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2" t="s">
        <v>245</v>
      </c>
      <c r="AT360" s="212" t="s">
        <v>148</v>
      </c>
      <c r="AU360" s="212" t="s">
        <v>86</v>
      </c>
      <c r="AY360" s="18" t="s">
        <v>145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8" t="s">
        <v>79</v>
      </c>
      <c r="BK360" s="213">
        <f>ROUND(I360*H360,2)</f>
        <v>0</v>
      </c>
      <c r="BL360" s="18" t="s">
        <v>245</v>
      </c>
      <c r="BM360" s="212" t="s">
        <v>645</v>
      </c>
    </row>
    <row r="361" s="2" customFormat="1">
      <c r="A361" s="39"/>
      <c r="B361" s="40"/>
      <c r="C361" s="41"/>
      <c r="D361" s="214" t="s">
        <v>153</v>
      </c>
      <c r="E361" s="41"/>
      <c r="F361" s="215" t="s">
        <v>646</v>
      </c>
      <c r="G361" s="41"/>
      <c r="H361" s="41"/>
      <c r="I361" s="216"/>
      <c r="J361" s="41"/>
      <c r="K361" s="41"/>
      <c r="L361" s="45"/>
      <c r="M361" s="217"/>
      <c r="N361" s="218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153</v>
      </c>
      <c r="AU361" s="18" t="s">
        <v>86</v>
      </c>
    </row>
    <row r="362" s="2" customFormat="1" ht="24.15" customHeight="1">
      <c r="A362" s="39"/>
      <c r="B362" s="40"/>
      <c r="C362" s="200" t="s">
        <v>647</v>
      </c>
      <c r="D362" s="200" t="s">
        <v>148</v>
      </c>
      <c r="E362" s="201" t="s">
        <v>648</v>
      </c>
      <c r="F362" s="202" t="s">
        <v>649</v>
      </c>
      <c r="G362" s="203" t="s">
        <v>212</v>
      </c>
      <c r="H362" s="204">
        <v>0.122</v>
      </c>
      <c r="I362" s="205"/>
      <c r="J362" s="206">
        <f>ROUND(I362*H362,2)</f>
        <v>0</v>
      </c>
      <c r="K362" s="207"/>
      <c r="L362" s="45"/>
      <c r="M362" s="208" t="s">
        <v>19</v>
      </c>
      <c r="N362" s="209" t="s">
        <v>45</v>
      </c>
      <c r="O362" s="85"/>
      <c r="P362" s="210">
        <f>O362*H362</f>
        <v>0</v>
      </c>
      <c r="Q362" s="210">
        <v>0</v>
      </c>
      <c r="R362" s="210">
        <f>Q362*H362</f>
        <v>0</v>
      </c>
      <c r="S362" s="210">
        <v>0</v>
      </c>
      <c r="T362" s="21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2" t="s">
        <v>245</v>
      </c>
      <c r="AT362" s="212" t="s">
        <v>148</v>
      </c>
      <c r="AU362" s="212" t="s">
        <v>86</v>
      </c>
      <c r="AY362" s="18" t="s">
        <v>145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18" t="s">
        <v>79</v>
      </c>
      <c r="BK362" s="213">
        <f>ROUND(I362*H362,2)</f>
        <v>0</v>
      </c>
      <c r="BL362" s="18" t="s">
        <v>245</v>
      </c>
      <c r="BM362" s="212" t="s">
        <v>650</v>
      </c>
    </row>
    <row r="363" s="2" customFormat="1">
      <c r="A363" s="39"/>
      <c r="B363" s="40"/>
      <c r="C363" s="41"/>
      <c r="D363" s="214" t="s">
        <v>153</v>
      </c>
      <c r="E363" s="41"/>
      <c r="F363" s="215" t="s">
        <v>651</v>
      </c>
      <c r="G363" s="41"/>
      <c r="H363" s="41"/>
      <c r="I363" s="216"/>
      <c r="J363" s="41"/>
      <c r="K363" s="41"/>
      <c r="L363" s="45"/>
      <c r="M363" s="217"/>
      <c r="N363" s="218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153</v>
      </c>
      <c r="AU363" s="18" t="s">
        <v>86</v>
      </c>
    </row>
    <row r="364" s="12" customFormat="1" ht="22.8" customHeight="1">
      <c r="A364" s="12"/>
      <c r="B364" s="184"/>
      <c r="C364" s="185"/>
      <c r="D364" s="186" t="s">
        <v>73</v>
      </c>
      <c r="E364" s="198" t="s">
        <v>652</v>
      </c>
      <c r="F364" s="198" t="s">
        <v>653</v>
      </c>
      <c r="G364" s="185"/>
      <c r="H364" s="185"/>
      <c r="I364" s="188"/>
      <c r="J364" s="199">
        <f>BK364</f>
        <v>0</v>
      </c>
      <c r="K364" s="185"/>
      <c r="L364" s="190"/>
      <c r="M364" s="191"/>
      <c r="N364" s="192"/>
      <c r="O364" s="192"/>
      <c r="P364" s="193">
        <f>SUM(P365:P374)</f>
        <v>0</v>
      </c>
      <c r="Q364" s="192"/>
      <c r="R364" s="193">
        <f>SUM(R365:R374)</f>
        <v>0.03134</v>
      </c>
      <c r="S364" s="192"/>
      <c r="T364" s="194">
        <f>SUM(T365:T374)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95" t="s">
        <v>86</v>
      </c>
      <c r="AT364" s="196" t="s">
        <v>73</v>
      </c>
      <c r="AU364" s="196" t="s">
        <v>79</v>
      </c>
      <c r="AY364" s="195" t="s">
        <v>145</v>
      </c>
      <c r="BK364" s="197">
        <f>SUM(BK365:BK374)</f>
        <v>0</v>
      </c>
    </row>
    <row r="365" s="2" customFormat="1" ht="24.15" customHeight="1">
      <c r="A365" s="39"/>
      <c r="B365" s="40"/>
      <c r="C365" s="200" t="s">
        <v>654</v>
      </c>
      <c r="D365" s="200" t="s">
        <v>148</v>
      </c>
      <c r="E365" s="201" t="s">
        <v>655</v>
      </c>
      <c r="F365" s="202" t="s">
        <v>656</v>
      </c>
      <c r="G365" s="203" t="s">
        <v>277</v>
      </c>
      <c r="H365" s="204">
        <v>2</v>
      </c>
      <c r="I365" s="205"/>
      <c r="J365" s="206">
        <f>ROUND(I365*H365,2)</f>
        <v>0</v>
      </c>
      <c r="K365" s="207"/>
      <c r="L365" s="45"/>
      <c r="M365" s="208" t="s">
        <v>19</v>
      </c>
      <c r="N365" s="209" t="s">
        <v>45</v>
      </c>
      <c r="O365" s="85"/>
      <c r="P365" s="210">
        <f>O365*H365</f>
        <v>0</v>
      </c>
      <c r="Q365" s="210">
        <v>0</v>
      </c>
      <c r="R365" s="210">
        <f>Q365*H365</f>
        <v>0</v>
      </c>
      <c r="S365" s="210">
        <v>0</v>
      </c>
      <c r="T365" s="21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2" t="s">
        <v>245</v>
      </c>
      <c r="AT365" s="212" t="s">
        <v>148</v>
      </c>
      <c r="AU365" s="212" t="s">
        <v>86</v>
      </c>
      <c r="AY365" s="18" t="s">
        <v>145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8" t="s">
        <v>79</v>
      </c>
      <c r="BK365" s="213">
        <f>ROUND(I365*H365,2)</f>
        <v>0</v>
      </c>
      <c r="BL365" s="18" t="s">
        <v>245</v>
      </c>
      <c r="BM365" s="212" t="s">
        <v>657</v>
      </c>
    </row>
    <row r="366" s="2" customFormat="1">
      <c r="A366" s="39"/>
      <c r="B366" s="40"/>
      <c r="C366" s="41"/>
      <c r="D366" s="214" t="s">
        <v>153</v>
      </c>
      <c r="E366" s="41"/>
      <c r="F366" s="215" t="s">
        <v>658</v>
      </c>
      <c r="G366" s="41"/>
      <c r="H366" s="41"/>
      <c r="I366" s="216"/>
      <c r="J366" s="41"/>
      <c r="K366" s="41"/>
      <c r="L366" s="45"/>
      <c r="M366" s="217"/>
      <c r="N366" s="218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153</v>
      </c>
      <c r="AU366" s="18" t="s">
        <v>86</v>
      </c>
    </row>
    <row r="367" s="2" customFormat="1" ht="24.15" customHeight="1">
      <c r="A367" s="39"/>
      <c r="B367" s="40"/>
      <c r="C367" s="253" t="s">
        <v>659</v>
      </c>
      <c r="D367" s="253" t="s">
        <v>293</v>
      </c>
      <c r="E367" s="254" t="s">
        <v>660</v>
      </c>
      <c r="F367" s="255" t="s">
        <v>661</v>
      </c>
      <c r="G367" s="256" t="s">
        <v>277</v>
      </c>
      <c r="H367" s="257">
        <v>2</v>
      </c>
      <c r="I367" s="258"/>
      <c r="J367" s="259">
        <f>ROUND(I367*H367,2)</f>
        <v>0</v>
      </c>
      <c r="K367" s="260"/>
      <c r="L367" s="261"/>
      <c r="M367" s="262" t="s">
        <v>19</v>
      </c>
      <c r="N367" s="263" t="s">
        <v>45</v>
      </c>
      <c r="O367" s="85"/>
      <c r="P367" s="210">
        <f>O367*H367</f>
        <v>0</v>
      </c>
      <c r="Q367" s="210">
        <v>0.00131</v>
      </c>
      <c r="R367" s="210">
        <f>Q367*H367</f>
        <v>0.0026199999999999999</v>
      </c>
      <c r="S367" s="210">
        <v>0</v>
      </c>
      <c r="T367" s="21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2" t="s">
        <v>297</v>
      </c>
      <c r="AT367" s="212" t="s">
        <v>293</v>
      </c>
      <c r="AU367" s="212" t="s">
        <v>86</v>
      </c>
      <c r="AY367" s="18" t="s">
        <v>145</v>
      </c>
      <c r="BE367" s="213">
        <f>IF(N367="základní",J367,0)</f>
        <v>0</v>
      </c>
      <c r="BF367" s="213">
        <f>IF(N367="snížená",J367,0)</f>
        <v>0</v>
      </c>
      <c r="BG367" s="213">
        <f>IF(N367="zákl. přenesená",J367,0)</f>
        <v>0</v>
      </c>
      <c r="BH367" s="213">
        <f>IF(N367="sníž. přenesená",J367,0)</f>
        <v>0</v>
      </c>
      <c r="BI367" s="213">
        <f>IF(N367="nulová",J367,0)</f>
        <v>0</v>
      </c>
      <c r="BJ367" s="18" t="s">
        <v>79</v>
      </c>
      <c r="BK367" s="213">
        <f>ROUND(I367*H367,2)</f>
        <v>0</v>
      </c>
      <c r="BL367" s="18" t="s">
        <v>245</v>
      </c>
      <c r="BM367" s="212" t="s">
        <v>662</v>
      </c>
    </row>
    <row r="368" s="2" customFormat="1" ht="24.15" customHeight="1">
      <c r="A368" s="39"/>
      <c r="B368" s="40"/>
      <c r="C368" s="200" t="s">
        <v>663</v>
      </c>
      <c r="D368" s="200" t="s">
        <v>148</v>
      </c>
      <c r="E368" s="201" t="s">
        <v>664</v>
      </c>
      <c r="F368" s="202" t="s">
        <v>665</v>
      </c>
      <c r="G368" s="203" t="s">
        <v>277</v>
      </c>
      <c r="H368" s="204">
        <v>1</v>
      </c>
      <c r="I368" s="205"/>
      <c r="J368" s="206">
        <f>ROUND(I368*H368,2)</f>
        <v>0</v>
      </c>
      <c r="K368" s="207"/>
      <c r="L368" s="45"/>
      <c r="M368" s="208" t="s">
        <v>19</v>
      </c>
      <c r="N368" s="209" t="s">
        <v>45</v>
      </c>
      <c r="O368" s="85"/>
      <c r="P368" s="210">
        <f>O368*H368</f>
        <v>0</v>
      </c>
      <c r="Q368" s="210">
        <v>0</v>
      </c>
      <c r="R368" s="210">
        <f>Q368*H368</f>
        <v>0</v>
      </c>
      <c r="S368" s="210">
        <v>0</v>
      </c>
      <c r="T368" s="21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2" t="s">
        <v>245</v>
      </c>
      <c r="AT368" s="212" t="s">
        <v>148</v>
      </c>
      <c r="AU368" s="212" t="s">
        <v>86</v>
      </c>
      <c r="AY368" s="18" t="s">
        <v>145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18" t="s">
        <v>79</v>
      </c>
      <c r="BK368" s="213">
        <f>ROUND(I368*H368,2)</f>
        <v>0</v>
      </c>
      <c r="BL368" s="18" t="s">
        <v>245</v>
      </c>
      <c r="BM368" s="212" t="s">
        <v>666</v>
      </c>
    </row>
    <row r="369" s="2" customFormat="1">
      <c r="A369" s="39"/>
      <c r="B369" s="40"/>
      <c r="C369" s="41"/>
      <c r="D369" s="214" t="s">
        <v>153</v>
      </c>
      <c r="E369" s="41"/>
      <c r="F369" s="215" t="s">
        <v>667</v>
      </c>
      <c r="G369" s="41"/>
      <c r="H369" s="41"/>
      <c r="I369" s="216"/>
      <c r="J369" s="41"/>
      <c r="K369" s="41"/>
      <c r="L369" s="45"/>
      <c r="M369" s="217"/>
      <c r="N369" s="218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153</v>
      </c>
      <c r="AU369" s="18" t="s">
        <v>86</v>
      </c>
    </row>
    <row r="370" s="2" customFormat="1" ht="16.5" customHeight="1">
      <c r="A370" s="39"/>
      <c r="B370" s="40"/>
      <c r="C370" s="253" t="s">
        <v>668</v>
      </c>
      <c r="D370" s="253" t="s">
        <v>293</v>
      </c>
      <c r="E370" s="254" t="s">
        <v>669</v>
      </c>
      <c r="F370" s="255" t="s">
        <v>670</v>
      </c>
      <c r="G370" s="256" t="s">
        <v>277</v>
      </c>
      <c r="H370" s="257">
        <v>1</v>
      </c>
      <c r="I370" s="258"/>
      <c r="J370" s="259">
        <f>ROUND(I370*H370,2)</f>
        <v>0</v>
      </c>
      <c r="K370" s="260"/>
      <c r="L370" s="261"/>
      <c r="M370" s="262" t="s">
        <v>19</v>
      </c>
      <c r="N370" s="263" t="s">
        <v>45</v>
      </c>
      <c r="O370" s="85"/>
      <c r="P370" s="210">
        <f>O370*H370</f>
        <v>0</v>
      </c>
      <c r="Q370" s="210">
        <v>0.028719999999999999</v>
      </c>
      <c r="R370" s="210">
        <f>Q370*H370</f>
        <v>0.028719999999999999</v>
      </c>
      <c r="S370" s="210">
        <v>0</v>
      </c>
      <c r="T370" s="21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2" t="s">
        <v>297</v>
      </c>
      <c r="AT370" s="212" t="s">
        <v>293</v>
      </c>
      <c r="AU370" s="212" t="s">
        <v>86</v>
      </c>
      <c r="AY370" s="18" t="s">
        <v>145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8" t="s">
        <v>79</v>
      </c>
      <c r="BK370" s="213">
        <f>ROUND(I370*H370,2)</f>
        <v>0</v>
      </c>
      <c r="BL370" s="18" t="s">
        <v>245</v>
      </c>
      <c r="BM370" s="212" t="s">
        <v>671</v>
      </c>
    </row>
    <row r="371" s="2" customFormat="1" ht="24.15" customHeight="1">
      <c r="A371" s="39"/>
      <c r="B371" s="40"/>
      <c r="C371" s="200" t="s">
        <v>672</v>
      </c>
      <c r="D371" s="200" t="s">
        <v>148</v>
      </c>
      <c r="E371" s="201" t="s">
        <v>673</v>
      </c>
      <c r="F371" s="202" t="s">
        <v>674</v>
      </c>
      <c r="G371" s="203" t="s">
        <v>212</v>
      </c>
      <c r="H371" s="204">
        <v>0.031</v>
      </c>
      <c r="I371" s="205"/>
      <c r="J371" s="206">
        <f>ROUND(I371*H371,2)</f>
        <v>0</v>
      </c>
      <c r="K371" s="207"/>
      <c r="L371" s="45"/>
      <c r="M371" s="208" t="s">
        <v>19</v>
      </c>
      <c r="N371" s="209" t="s">
        <v>45</v>
      </c>
      <c r="O371" s="85"/>
      <c r="P371" s="210">
        <f>O371*H371</f>
        <v>0</v>
      </c>
      <c r="Q371" s="210">
        <v>0</v>
      </c>
      <c r="R371" s="210">
        <f>Q371*H371</f>
        <v>0</v>
      </c>
      <c r="S371" s="210">
        <v>0</v>
      </c>
      <c r="T371" s="21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2" t="s">
        <v>245</v>
      </c>
      <c r="AT371" s="212" t="s">
        <v>148</v>
      </c>
      <c r="AU371" s="212" t="s">
        <v>86</v>
      </c>
      <c r="AY371" s="18" t="s">
        <v>145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8" t="s">
        <v>79</v>
      </c>
      <c r="BK371" s="213">
        <f>ROUND(I371*H371,2)</f>
        <v>0</v>
      </c>
      <c r="BL371" s="18" t="s">
        <v>245</v>
      </c>
      <c r="BM371" s="212" t="s">
        <v>675</v>
      </c>
    </row>
    <row r="372" s="2" customFormat="1">
      <c r="A372" s="39"/>
      <c r="B372" s="40"/>
      <c r="C372" s="41"/>
      <c r="D372" s="214" t="s">
        <v>153</v>
      </c>
      <c r="E372" s="41"/>
      <c r="F372" s="215" t="s">
        <v>676</v>
      </c>
      <c r="G372" s="41"/>
      <c r="H372" s="41"/>
      <c r="I372" s="216"/>
      <c r="J372" s="41"/>
      <c r="K372" s="41"/>
      <c r="L372" s="45"/>
      <c r="M372" s="217"/>
      <c r="N372" s="218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153</v>
      </c>
      <c r="AU372" s="18" t="s">
        <v>86</v>
      </c>
    </row>
    <row r="373" s="2" customFormat="1" ht="24.15" customHeight="1">
      <c r="A373" s="39"/>
      <c r="B373" s="40"/>
      <c r="C373" s="200" t="s">
        <v>677</v>
      </c>
      <c r="D373" s="200" t="s">
        <v>148</v>
      </c>
      <c r="E373" s="201" t="s">
        <v>678</v>
      </c>
      <c r="F373" s="202" t="s">
        <v>679</v>
      </c>
      <c r="G373" s="203" t="s">
        <v>212</v>
      </c>
      <c r="H373" s="204">
        <v>0.031</v>
      </c>
      <c r="I373" s="205"/>
      <c r="J373" s="206">
        <f>ROUND(I373*H373,2)</f>
        <v>0</v>
      </c>
      <c r="K373" s="207"/>
      <c r="L373" s="45"/>
      <c r="M373" s="208" t="s">
        <v>19</v>
      </c>
      <c r="N373" s="209" t="s">
        <v>45</v>
      </c>
      <c r="O373" s="85"/>
      <c r="P373" s="210">
        <f>O373*H373</f>
        <v>0</v>
      </c>
      <c r="Q373" s="210">
        <v>0</v>
      </c>
      <c r="R373" s="210">
        <f>Q373*H373</f>
        <v>0</v>
      </c>
      <c r="S373" s="210">
        <v>0</v>
      </c>
      <c r="T373" s="21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2" t="s">
        <v>245</v>
      </c>
      <c r="AT373" s="212" t="s">
        <v>148</v>
      </c>
      <c r="AU373" s="212" t="s">
        <v>86</v>
      </c>
      <c r="AY373" s="18" t="s">
        <v>145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8" t="s">
        <v>79</v>
      </c>
      <c r="BK373" s="213">
        <f>ROUND(I373*H373,2)</f>
        <v>0</v>
      </c>
      <c r="BL373" s="18" t="s">
        <v>245</v>
      </c>
      <c r="BM373" s="212" t="s">
        <v>680</v>
      </c>
    </row>
    <row r="374" s="2" customFormat="1">
      <c r="A374" s="39"/>
      <c r="B374" s="40"/>
      <c r="C374" s="41"/>
      <c r="D374" s="214" t="s">
        <v>153</v>
      </c>
      <c r="E374" s="41"/>
      <c r="F374" s="215" t="s">
        <v>681</v>
      </c>
      <c r="G374" s="41"/>
      <c r="H374" s="41"/>
      <c r="I374" s="216"/>
      <c r="J374" s="41"/>
      <c r="K374" s="41"/>
      <c r="L374" s="45"/>
      <c r="M374" s="217"/>
      <c r="N374" s="21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153</v>
      </c>
      <c r="AU374" s="18" t="s">
        <v>86</v>
      </c>
    </row>
    <row r="375" s="12" customFormat="1" ht="25.92" customHeight="1">
      <c r="A375" s="12"/>
      <c r="B375" s="184"/>
      <c r="C375" s="185"/>
      <c r="D375" s="186" t="s">
        <v>73</v>
      </c>
      <c r="E375" s="187" t="s">
        <v>682</v>
      </c>
      <c r="F375" s="187" t="s">
        <v>683</v>
      </c>
      <c r="G375" s="185"/>
      <c r="H375" s="185"/>
      <c r="I375" s="188"/>
      <c r="J375" s="189">
        <f>BK375</f>
        <v>0</v>
      </c>
      <c r="K375" s="185"/>
      <c r="L375" s="190"/>
      <c r="M375" s="191"/>
      <c r="N375" s="192"/>
      <c r="O375" s="192"/>
      <c r="P375" s="193">
        <f>P376+P379+P383+P388+P392</f>
        <v>0</v>
      </c>
      <c r="Q375" s="192"/>
      <c r="R375" s="193">
        <f>R376+R379+R383+R388+R392</f>
        <v>0</v>
      </c>
      <c r="S375" s="192"/>
      <c r="T375" s="194">
        <f>T376+T379+T383+T388+T392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95" t="s">
        <v>177</v>
      </c>
      <c r="AT375" s="196" t="s">
        <v>73</v>
      </c>
      <c r="AU375" s="196" t="s">
        <v>74</v>
      </c>
      <c r="AY375" s="195" t="s">
        <v>145</v>
      </c>
      <c r="BK375" s="197">
        <f>BK376+BK379+BK383+BK388+BK392</f>
        <v>0</v>
      </c>
    </row>
    <row r="376" s="12" customFormat="1" ht="22.8" customHeight="1">
      <c r="A376" s="12"/>
      <c r="B376" s="184"/>
      <c r="C376" s="185"/>
      <c r="D376" s="186" t="s">
        <v>73</v>
      </c>
      <c r="E376" s="198" t="s">
        <v>684</v>
      </c>
      <c r="F376" s="198" t="s">
        <v>685</v>
      </c>
      <c r="G376" s="185"/>
      <c r="H376" s="185"/>
      <c r="I376" s="188"/>
      <c r="J376" s="199">
        <f>BK376</f>
        <v>0</v>
      </c>
      <c r="K376" s="185"/>
      <c r="L376" s="190"/>
      <c r="M376" s="191"/>
      <c r="N376" s="192"/>
      <c r="O376" s="192"/>
      <c r="P376" s="193">
        <f>SUM(P377:P378)</f>
        <v>0</v>
      </c>
      <c r="Q376" s="192"/>
      <c r="R376" s="193">
        <f>SUM(R377:R378)</f>
        <v>0</v>
      </c>
      <c r="S376" s="192"/>
      <c r="T376" s="194">
        <f>SUM(T377:T378)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95" t="s">
        <v>177</v>
      </c>
      <c r="AT376" s="196" t="s">
        <v>73</v>
      </c>
      <c r="AU376" s="196" t="s">
        <v>79</v>
      </c>
      <c r="AY376" s="195" t="s">
        <v>145</v>
      </c>
      <c r="BK376" s="197">
        <f>SUM(BK377:BK378)</f>
        <v>0</v>
      </c>
    </row>
    <row r="377" s="2" customFormat="1" ht="16.5" customHeight="1">
      <c r="A377" s="39"/>
      <c r="B377" s="40"/>
      <c r="C377" s="200" t="s">
        <v>686</v>
      </c>
      <c r="D377" s="200" t="s">
        <v>148</v>
      </c>
      <c r="E377" s="201" t="s">
        <v>687</v>
      </c>
      <c r="F377" s="202" t="s">
        <v>685</v>
      </c>
      <c r="G377" s="203" t="s">
        <v>688</v>
      </c>
      <c r="H377" s="204">
        <v>1</v>
      </c>
      <c r="I377" s="205"/>
      <c r="J377" s="206">
        <f>ROUND(I377*H377,2)</f>
        <v>0</v>
      </c>
      <c r="K377" s="207"/>
      <c r="L377" s="45"/>
      <c r="M377" s="208" t="s">
        <v>19</v>
      </c>
      <c r="N377" s="209" t="s">
        <v>45</v>
      </c>
      <c r="O377" s="85"/>
      <c r="P377" s="210">
        <f>O377*H377</f>
        <v>0</v>
      </c>
      <c r="Q377" s="210">
        <v>0</v>
      </c>
      <c r="R377" s="210">
        <f>Q377*H377</f>
        <v>0</v>
      </c>
      <c r="S377" s="210">
        <v>0</v>
      </c>
      <c r="T377" s="21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2" t="s">
        <v>689</v>
      </c>
      <c r="AT377" s="212" t="s">
        <v>148</v>
      </c>
      <c r="AU377" s="212" t="s">
        <v>86</v>
      </c>
      <c r="AY377" s="18" t="s">
        <v>145</v>
      </c>
      <c r="BE377" s="213">
        <f>IF(N377="základní",J377,0)</f>
        <v>0</v>
      </c>
      <c r="BF377" s="213">
        <f>IF(N377="snížená",J377,0)</f>
        <v>0</v>
      </c>
      <c r="BG377" s="213">
        <f>IF(N377="zákl. přenesená",J377,0)</f>
        <v>0</v>
      </c>
      <c r="BH377" s="213">
        <f>IF(N377="sníž. přenesená",J377,0)</f>
        <v>0</v>
      </c>
      <c r="BI377" s="213">
        <f>IF(N377="nulová",J377,0)</f>
        <v>0</v>
      </c>
      <c r="BJ377" s="18" t="s">
        <v>79</v>
      </c>
      <c r="BK377" s="213">
        <f>ROUND(I377*H377,2)</f>
        <v>0</v>
      </c>
      <c r="BL377" s="18" t="s">
        <v>689</v>
      </c>
      <c r="BM377" s="212" t="s">
        <v>690</v>
      </c>
    </row>
    <row r="378" s="2" customFormat="1">
      <c r="A378" s="39"/>
      <c r="B378" s="40"/>
      <c r="C378" s="41"/>
      <c r="D378" s="214" t="s">
        <v>153</v>
      </c>
      <c r="E378" s="41"/>
      <c r="F378" s="215" t="s">
        <v>691</v>
      </c>
      <c r="G378" s="41"/>
      <c r="H378" s="41"/>
      <c r="I378" s="216"/>
      <c r="J378" s="41"/>
      <c r="K378" s="41"/>
      <c r="L378" s="45"/>
      <c r="M378" s="217"/>
      <c r="N378" s="218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153</v>
      </c>
      <c r="AU378" s="18" t="s">
        <v>86</v>
      </c>
    </row>
    <row r="379" s="12" customFormat="1" ht="22.8" customHeight="1">
      <c r="A379" s="12"/>
      <c r="B379" s="184"/>
      <c r="C379" s="185"/>
      <c r="D379" s="186" t="s">
        <v>73</v>
      </c>
      <c r="E379" s="198" t="s">
        <v>692</v>
      </c>
      <c r="F379" s="198" t="s">
        <v>693</v>
      </c>
      <c r="G379" s="185"/>
      <c r="H379" s="185"/>
      <c r="I379" s="188"/>
      <c r="J379" s="199">
        <f>BK379</f>
        <v>0</v>
      </c>
      <c r="K379" s="185"/>
      <c r="L379" s="190"/>
      <c r="M379" s="191"/>
      <c r="N379" s="192"/>
      <c r="O379" s="192"/>
      <c r="P379" s="193">
        <f>SUM(P380:P382)</f>
        <v>0</v>
      </c>
      <c r="Q379" s="192"/>
      <c r="R379" s="193">
        <f>SUM(R380:R382)</f>
        <v>0</v>
      </c>
      <c r="S379" s="192"/>
      <c r="T379" s="194">
        <f>SUM(T380:T382)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95" t="s">
        <v>177</v>
      </c>
      <c r="AT379" s="196" t="s">
        <v>73</v>
      </c>
      <c r="AU379" s="196" t="s">
        <v>79</v>
      </c>
      <c r="AY379" s="195" t="s">
        <v>145</v>
      </c>
      <c r="BK379" s="197">
        <f>SUM(BK380:BK382)</f>
        <v>0</v>
      </c>
    </row>
    <row r="380" s="2" customFormat="1" ht="16.5" customHeight="1">
      <c r="A380" s="39"/>
      <c r="B380" s="40"/>
      <c r="C380" s="200" t="s">
        <v>694</v>
      </c>
      <c r="D380" s="200" t="s">
        <v>148</v>
      </c>
      <c r="E380" s="201" t="s">
        <v>695</v>
      </c>
      <c r="F380" s="202" t="s">
        <v>693</v>
      </c>
      <c r="G380" s="203" t="s">
        <v>688</v>
      </c>
      <c r="H380" s="204">
        <v>1</v>
      </c>
      <c r="I380" s="205"/>
      <c r="J380" s="206">
        <f>ROUND(I380*H380,2)</f>
        <v>0</v>
      </c>
      <c r="K380" s="207"/>
      <c r="L380" s="45"/>
      <c r="M380" s="208" t="s">
        <v>19</v>
      </c>
      <c r="N380" s="209" t="s">
        <v>45</v>
      </c>
      <c r="O380" s="85"/>
      <c r="P380" s="210">
        <f>O380*H380</f>
        <v>0</v>
      </c>
      <c r="Q380" s="210">
        <v>0</v>
      </c>
      <c r="R380" s="210">
        <f>Q380*H380</f>
        <v>0</v>
      </c>
      <c r="S380" s="210">
        <v>0</v>
      </c>
      <c r="T380" s="21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2" t="s">
        <v>689</v>
      </c>
      <c r="AT380" s="212" t="s">
        <v>148</v>
      </c>
      <c r="AU380" s="212" t="s">
        <v>86</v>
      </c>
      <c r="AY380" s="18" t="s">
        <v>145</v>
      </c>
      <c r="BE380" s="213">
        <f>IF(N380="základní",J380,0)</f>
        <v>0</v>
      </c>
      <c r="BF380" s="213">
        <f>IF(N380="snížená",J380,0)</f>
        <v>0</v>
      </c>
      <c r="BG380" s="213">
        <f>IF(N380="zákl. přenesená",J380,0)</f>
        <v>0</v>
      </c>
      <c r="BH380" s="213">
        <f>IF(N380="sníž. přenesená",J380,0)</f>
        <v>0</v>
      </c>
      <c r="BI380" s="213">
        <f>IF(N380="nulová",J380,0)</f>
        <v>0</v>
      </c>
      <c r="BJ380" s="18" t="s">
        <v>79</v>
      </c>
      <c r="BK380" s="213">
        <f>ROUND(I380*H380,2)</f>
        <v>0</v>
      </c>
      <c r="BL380" s="18" t="s">
        <v>689</v>
      </c>
      <c r="BM380" s="212" t="s">
        <v>696</v>
      </c>
    </row>
    <row r="381" s="2" customFormat="1">
      <c r="A381" s="39"/>
      <c r="B381" s="40"/>
      <c r="C381" s="41"/>
      <c r="D381" s="214" t="s">
        <v>153</v>
      </c>
      <c r="E381" s="41"/>
      <c r="F381" s="215" t="s">
        <v>697</v>
      </c>
      <c r="G381" s="41"/>
      <c r="H381" s="41"/>
      <c r="I381" s="216"/>
      <c r="J381" s="41"/>
      <c r="K381" s="41"/>
      <c r="L381" s="45"/>
      <c r="M381" s="217"/>
      <c r="N381" s="218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153</v>
      </c>
      <c r="AU381" s="18" t="s">
        <v>86</v>
      </c>
    </row>
    <row r="382" s="2" customFormat="1">
      <c r="A382" s="39"/>
      <c r="B382" s="40"/>
      <c r="C382" s="41"/>
      <c r="D382" s="221" t="s">
        <v>236</v>
      </c>
      <c r="E382" s="41"/>
      <c r="F382" s="252" t="s">
        <v>698</v>
      </c>
      <c r="G382" s="41"/>
      <c r="H382" s="41"/>
      <c r="I382" s="216"/>
      <c r="J382" s="41"/>
      <c r="K382" s="41"/>
      <c r="L382" s="45"/>
      <c r="M382" s="217"/>
      <c r="N382" s="218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236</v>
      </c>
      <c r="AU382" s="18" t="s">
        <v>86</v>
      </c>
    </row>
    <row r="383" s="12" customFormat="1" ht="22.8" customHeight="1">
      <c r="A383" s="12"/>
      <c r="B383" s="184"/>
      <c r="C383" s="185"/>
      <c r="D383" s="186" t="s">
        <v>73</v>
      </c>
      <c r="E383" s="198" t="s">
        <v>699</v>
      </c>
      <c r="F383" s="198" t="s">
        <v>700</v>
      </c>
      <c r="G383" s="185"/>
      <c r="H383" s="185"/>
      <c r="I383" s="188"/>
      <c r="J383" s="199">
        <f>BK383</f>
        <v>0</v>
      </c>
      <c r="K383" s="185"/>
      <c r="L383" s="190"/>
      <c r="M383" s="191"/>
      <c r="N383" s="192"/>
      <c r="O383" s="192"/>
      <c r="P383" s="193">
        <f>SUM(P384:P387)</f>
        <v>0</v>
      </c>
      <c r="Q383" s="192"/>
      <c r="R383" s="193">
        <f>SUM(R384:R387)</f>
        <v>0</v>
      </c>
      <c r="S383" s="192"/>
      <c r="T383" s="194">
        <f>SUM(T384:T387)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95" t="s">
        <v>177</v>
      </c>
      <c r="AT383" s="196" t="s">
        <v>73</v>
      </c>
      <c r="AU383" s="196" t="s">
        <v>79</v>
      </c>
      <c r="AY383" s="195" t="s">
        <v>145</v>
      </c>
      <c r="BK383" s="197">
        <f>SUM(BK384:BK387)</f>
        <v>0</v>
      </c>
    </row>
    <row r="384" s="2" customFormat="1" ht="16.5" customHeight="1">
      <c r="A384" s="39"/>
      <c r="B384" s="40"/>
      <c r="C384" s="200" t="s">
        <v>701</v>
      </c>
      <c r="D384" s="200" t="s">
        <v>148</v>
      </c>
      <c r="E384" s="201" t="s">
        <v>702</v>
      </c>
      <c r="F384" s="202" t="s">
        <v>700</v>
      </c>
      <c r="G384" s="203" t="s">
        <v>688</v>
      </c>
      <c r="H384" s="204">
        <v>1</v>
      </c>
      <c r="I384" s="205"/>
      <c r="J384" s="206">
        <f>ROUND(I384*H384,2)</f>
        <v>0</v>
      </c>
      <c r="K384" s="207"/>
      <c r="L384" s="45"/>
      <c r="M384" s="208" t="s">
        <v>19</v>
      </c>
      <c r="N384" s="209" t="s">
        <v>45</v>
      </c>
      <c r="O384" s="85"/>
      <c r="P384" s="210">
        <f>O384*H384</f>
        <v>0</v>
      </c>
      <c r="Q384" s="210">
        <v>0</v>
      </c>
      <c r="R384" s="210">
        <f>Q384*H384</f>
        <v>0</v>
      </c>
      <c r="S384" s="210">
        <v>0</v>
      </c>
      <c r="T384" s="21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2" t="s">
        <v>689</v>
      </c>
      <c r="AT384" s="212" t="s">
        <v>148</v>
      </c>
      <c r="AU384" s="212" t="s">
        <v>86</v>
      </c>
      <c r="AY384" s="18" t="s">
        <v>145</v>
      </c>
      <c r="BE384" s="213">
        <f>IF(N384="základní",J384,0)</f>
        <v>0</v>
      </c>
      <c r="BF384" s="213">
        <f>IF(N384="snížená",J384,0)</f>
        <v>0</v>
      </c>
      <c r="BG384" s="213">
        <f>IF(N384="zákl. přenesená",J384,0)</f>
        <v>0</v>
      </c>
      <c r="BH384" s="213">
        <f>IF(N384="sníž. přenesená",J384,0)</f>
        <v>0</v>
      </c>
      <c r="BI384" s="213">
        <f>IF(N384="nulová",J384,0)</f>
        <v>0</v>
      </c>
      <c r="BJ384" s="18" t="s">
        <v>79</v>
      </c>
      <c r="BK384" s="213">
        <f>ROUND(I384*H384,2)</f>
        <v>0</v>
      </c>
      <c r="BL384" s="18" t="s">
        <v>689</v>
      </c>
      <c r="BM384" s="212" t="s">
        <v>703</v>
      </c>
    </row>
    <row r="385" s="2" customFormat="1">
      <c r="A385" s="39"/>
      <c r="B385" s="40"/>
      <c r="C385" s="41"/>
      <c r="D385" s="214" t="s">
        <v>153</v>
      </c>
      <c r="E385" s="41"/>
      <c r="F385" s="215" t="s">
        <v>704</v>
      </c>
      <c r="G385" s="41"/>
      <c r="H385" s="41"/>
      <c r="I385" s="216"/>
      <c r="J385" s="41"/>
      <c r="K385" s="41"/>
      <c r="L385" s="45"/>
      <c r="M385" s="217"/>
      <c r="N385" s="218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153</v>
      </c>
      <c r="AU385" s="18" t="s">
        <v>86</v>
      </c>
    </row>
    <row r="386" s="2" customFormat="1" ht="16.5" customHeight="1">
      <c r="A386" s="39"/>
      <c r="B386" s="40"/>
      <c r="C386" s="200" t="s">
        <v>705</v>
      </c>
      <c r="D386" s="200" t="s">
        <v>148</v>
      </c>
      <c r="E386" s="201" t="s">
        <v>706</v>
      </c>
      <c r="F386" s="202" t="s">
        <v>707</v>
      </c>
      <c r="G386" s="203" t="s">
        <v>688</v>
      </c>
      <c r="H386" s="204">
        <v>1</v>
      </c>
      <c r="I386" s="205"/>
      <c r="J386" s="206">
        <f>ROUND(I386*H386,2)</f>
        <v>0</v>
      </c>
      <c r="K386" s="207"/>
      <c r="L386" s="45"/>
      <c r="M386" s="208" t="s">
        <v>19</v>
      </c>
      <c r="N386" s="209" t="s">
        <v>45</v>
      </c>
      <c r="O386" s="85"/>
      <c r="P386" s="210">
        <f>O386*H386</f>
        <v>0</v>
      </c>
      <c r="Q386" s="210">
        <v>0</v>
      </c>
      <c r="R386" s="210">
        <f>Q386*H386</f>
        <v>0</v>
      </c>
      <c r="S386" s="210">
        <v>0</v>
      </c>
      <c r="T386" s="21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2" t="s">
        <v>689</v>
      </c>
      <c r="AT386" s="212" t="s">
        <v>148</v>
      </c>
      <c r="AU386" s="212" t="s">
        <v>86</v>
      </c>
      <c r="AY386" s="18" t="s">
        <v>145</v>
      </c>
      <c r="BE386" s="213">
        <f>IF(N386="základní",J386,0)</f>
        <v>0</v>
      </c>
      <c r="BF386" s="213">
        <f>IF(N386="snížená",J386,0)</f>
        <v>0</v>
      </c>
      <c r="BG386" s="213">
        <f>IF(N386="zákl. přenesená",J386,0)</f>
        <v>0</v>
      </c>
      <c r="BH386" s="213">
        <f>IF(N386="sníž. přenesená",J386,0)</f>
        <v>0</v>
      </c>
      <c r="BI386" s="213">
        <f>IF(N386="nulová",J386,0)</f>
        <v>0</v>
      </c>
      <c r="BJ386" s="18" t="s">
        <v>79</v>
      </c>
      <c r="BK386" s="213">
        <f>ROUND(I386*H386,2)</f>
        <v>0</v>
      </c>
      <c r="BL386" s="18" t="s">
        <v>689</v>
      </c>
      <c r="BM386" s="212" t="s">
        <v>708</v>
      </c>
    </row>
    <row r="387" s="2" customFormat="1">
      <c r="A387" s="39"/>
      <c r="B387" s="40"/>
      <c r="C387" s="41"/>
      <c r="D387" s="214" t="s">
        <v>153</v>
      </c>
      <c r="E387" s="41"/>
      <c r="F387" s="215" t="s">
        <v>709</v>
      </c>
      <c r="G387" s="41"/>
      <c r="H387" s="41"/>
      <c r="I387" s="216"/>
      <c r="J387" s="41"/>
      <c r="K387" s="41"/>
      <c r="L387" s="45"/>
      <c r="M387" s="217"/>
      <c r="N387" s="218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153</v>
      </c>
      <c r="AU387" s="18" t="s">
        <v>86</v>
      </c>
    </row>
    <row r="388" s="12" customFormat="1" ht="22.8" customHeight="1">
      <c r="A388" s="12"/>
      <c r="B388" s="184"/>
      <c r="C388" s="185"/>
      <c r="D388" s="186" t="s">
        <v>73</v>
      </c>
      <c r="E388" s="198" t="s">
        <v>710</v>
      </c>
      <c r="F388" s="198" t="s">
        <v>711</v>
      </c>
      <c r="G388" s="185"/>
      <c r="H388" s="185"/>
      <c r="I388" s="188"/>
      <c r="J388" s="199">
        <f>BK388</f>
        <v>0</v>
      </c>
      <c r="K388" s="185"/>
      <c r="L388" s="190"/>
      <c r="M388" s="191"/>
      <c r="N388" s="192"/>
      <c r="O388" s="192"/>
      <c r="P388" s="193">
        <f>SUM(P389:P391)</f>
        <v>0</v>
      </c>
      <c r="Q388" s="192"/>
      <c r="R388" s="193">
        <f>SUM(R389:R391)</f>
        <v>0</v>
      </c>
      <c r="S388" s="192"/>
      <c r="T388" s="194">
        <f>SUM(T389:T391)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95" t="s">
        <v>177</v>
      </c>
      <c r="AT388" s="196" t="s">
        <v>73</v>
      </c>
      <c r="AU388" s="196" t="s">
        <v>79</v>
      </c>
      <c r="AY388" s="195" t="s">
        <v>145</v>
      </c>
      <c r="BK388" s="197">
        <f>SUM(BK389:BK391)</f>
        <v>0</v>
      </c>
    </row>
    <row r="389" s="2" customFormat="1" ht="16.5" customHeight="1">
      <c r="A389" s="39"/>
      <c r="B389" s="40"/>
      <c r="C389" s="200" t="s">
        <v>712</v>
      </c>
      <c r="D389" s="200" t="s">
        <v>148</v>
      </c>
      <c r="E389" s="201" t="s">
        <v>713</v>
      </c>
      <c r="F389" s="202" t="s">
        <v>711</v>
      </c>
      <c r="G389" s="203" t="s">
        <v>688</v>
      </c>
      <c r="H389" s="204">
        <v>1</v>
      </c>
      <c r="I389" s="205"/>
      <c r="J389" s="206">
        <f>ROUND(I389*H389,2)</f>
        <v>0</v>
      </c>
      <c r="K389" s="207"/>
      <c r="L389" s="45"/>
      <c r="M389" s="208" t="s">
        <v>19</v>
      </c>
      <c r="N389" s="209" t="s">
        <v>45</v>
      </c>
      <c r="O389" s="85"/>
      <c r="P389" s="210">
        <f>O389*H389</f>
        <v>0</v>
      </c>
      <c r="Q389" s="210">
        <v>0</v>
      </c>
      <c r="R389" s="210">
        <f>Q389*H389</f>
        <v>0</v>
      </c>
      <c r="S389" s="210">
        <v>0</v>
      </c>
      <c r="T389" s="21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2" t="s">
        <v>689</v>
      </c>
      <c r="AT389" s="212" t="s">
        <v>148</v>
      </c>
      <c r="AU389" s="212" t="s">
        <v>86</v>
      </c>
      <c r="AY389" s="18" t="s">
        <v>145</v>
      </c>
      <c r="BE389" s="213">
        <f>IF(N389="základní",J389,0)</f>
        <v>0</v>
      </c>
      <c r="BF389" s="213">
        <f>IF(N389="snížená",J389,0)</f>
        <v>0</v>
      </c>
      <c r="BG389" s="213">
        <f>IF(N389="zákl. přenesená",J389,0)</f>
        <v>0</v>
      </c>
      <c r="BH389" s="213">
        <f>IF(N389="sníž. přenesená",J389,0)</f>
        <v>0</v>
      </c>
      <c r="BI389" s="213">
        <f>IF(N389="nulová",J389,0)</f>
        <v>0</v>
      </c>
      <c r="BJ389" s="18" t="s">
        <v>79</v>
      </c>
      <c r="BK389" s="213">
        <f>ROUND(I389*H389,2)</f>
        <v>0</v>
      </c>
      <c r="BL389" s="18" t="s">
        <v>689</v>
      </c>
      <c r="BM389" s="212" t="s">
        <v>714</v>
      </c>
    </row>
    <row r="390" s="2" customFormat="1">
      <c r="A390" s="39"/>
      <c r="B390" s="40"/>
      <c r="C390" s="41"/>
      <c r="D390" s="214" t="s">
        <v>153</v>
      </c>
      <c r="E390" s="41"/>
      <c r="F390" s="215" t="s">
        <v>715</v>
      </c>
      <c r="G390" s="41"/>
      <c r="H390" s="41"/>
      <c r="I390" s="216"/>
      <c r="J390" s="41"/>
      <c r="K390" s="41"/>
      <c r="L390" s="45"/>
      <c r="M390" s="217"/>
      <c r="N390" s="218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153</v>
      </c>
      <c r="AU390" s="18" t="s">
        <v>86</v>
      </c>
    </row>
    <row r="391" s="2" customFormat="1">
      <c r="A391" s="39"/>
      <c r="B391" s="40"/>
      <c r="C391" s="41"/>
      <c r="D391" s="221" t="s">
        <v>236</v>
      </c>
      <c r="E391" s="41"/>
      <c r="F391" s="252" t="s">
        <v>716</v>
      </c>
      <c r="G391" s="41"/>
      <c r="H391" s="41"/>
      <c r="I391" s="216"/>
      <c r="J391" s="41"/>
      <c r="K391" s="41"/>
      <c r="L391" s="45"/>
      <c r="M391" s="217"/>
      <c r="N391" s="218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236</v>
      </c>
      <c r="AU391" s="18" t="s">
        <v>86</v>
      </c>
    </row>
    <row r="392" s="12" customFormat="1" ht="22.8" customHeight="1">
      <c r="A392" s="12"/>
      <c r="B392" s="184"/>
      <c r="C392" s="185"/>
      <c r="D392" s="186" t="s">
        <v>73</v>
      </c>
      <c r="E392" s="198" t="s">
        <v>717</v>
      </c>
      <c r="F392" s="198" t="s">
        <v>718</v>
      </c>
      <c r="G392" s="185"/>
      <c r="H392" s="185"/>
      <c r="I392" s="188"/>
      <c r="J392" s="199">
        <f>BK392</f>
        <v>0</v>
      </c>
      <c r="K392" s="185"/>
      <c r="L392" s="190"/>
      <c r="M392" s="191"/>
      <c r="N392" s="192"/>
      <c r="O392" s="192"/>
      <c r="P392" s="193">
        <f>SUM(P393:P394)</f>
        <v>0</v>
      </c>
      <c r="Q392" s="192"/>
      <c r="R392" s="193">
        <f>SUM(R393:R394)</f>
        <v>0</v>
      </c>
      <c r="S392" s="192"/>
      <c r="T392" s="194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95" t="s">
        <v>177</v>
      </c>
      <c r="AT392" s="196" t="s">
        <v>73</v>
      </c>
      <c r="AU392" s="196" t="s">
        <v>79</v>
      </c>
      <c r="AY392" s="195" t="s">
        <v>145</v>
      </c>
      <c r="BK392" s="197">
        <f>SUM(BK393:BK394)</f>
        <v>0</v>
      </c>
    </row>
    <row r="393" s="2" customFormat="1" ht="16.5" customHeight="1">
      <c r="A393" s="39"/>
      <c r="B393" s="40"/>
      <c r="C393" s="200" t="s">
        <v>719</v>
      </c>
      <c r="D393" s="200" t="s">
        <v>148</v>
      </c>
      <c r="E393" s="201" t="s">
        <v>720</v>
      </c>
      <c r="F393" s="202" t="s">
        <v>721</v>
      </c>
      <c r="G393" s="203" t="s">
        <v>688</v>
      </c>
      <c r="H393" s="204">
        <v>1</v>
      </c>
      <c r="I393" s="205"/>
      <c r="J393" s="206">
        <f>ROUND(I393*H393,2)</f>
        <v>0</v>
      </c>
      <c r="K393" s="207"/>
      <c r="L393" s="45"/>
      <c r="M393" s="208" t="s">
        <v>19</v>
      </c>
      <c r="N393" s="209" t="s">
        <v>45</v>
      </c>
      <c r="O393" s="85"/>
      <c r="P393" s="210">
        <f>O393*H393</f>
        <v>0</v>
      </c>
      <c r="Q393" s="210">
        <v>0</v>
      </c>
      <c r="R393" s="210">
        <f>Q393*H393</f>
        <v>0</v>
      </c>
      <c r="S393" s="210">
        <v>0</v>
      </c>
      <c r="T393" s="21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2" t="s">
        <v>689</v>
      </c>
      <c r="AT393" s="212" t="s">
        <v>148</v>
      </c>
      <c r="AU393" s="212" t="s">
        <v>86</v>
      </c>
      <c r="AY393" s="18" t="s">
        <v>145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18" t="s">
        <v>79</v>
      </c>
      <c r="BK393" s="213">
        <f>ROUND(I393*H393,2)</f>
        <v>0</v>
      </c>
      <c r="BL393" s="18" t="s">
        <v>689</v>
      </c>
      <c r="BM393" s="212" t="s">
        <v>722</v>
      </c>
    </row>
    <row r="394" s="2" customFormat="1">
      <c r="A394" s="39"/>
      <c r="B394" s="40"/>
      <c r="C394" s="41"/>
      <c r="D394" s="214" t="s">
        <v>153</v>
      </c>
      <c r="E394" s="41"/>
      <c r="F394" s="215" t="s">
        <v>723</v>
      </c>
      <c r="G394" s="41"/>
      <c r="H394" s="41"/>
      <c r="I394" s="216"/>
      <c r="J394" s="41"/>
      <c r="K394" s="41"/>
      <c r="L394" s="45"/>
      <c r="M394" s="264"/>
      <c r="N394" s="265"/>
      <c r="O394" s="266"/>
      <c r="P394" s="266"/>
      <c r="Q394" s="266"/>
      <c r="R394" s="266"/>
      <c r="S394" s="266"/>
      <c r="T394" s="267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153</v>
      </c>
      <c r="AU394" s="18" t="s">
        <v>86</v>
      </c>
    </row>
    <row r="395" s="2" customFormat="1" ht="6.96" customHeight="1">
      <c r="A395" s="39"/>
      <c r="B395" s="60"/>
      <c r="C395" s="61"/>
      <c r="D395" s="61"/>
      <c r="E395" s="61"/>
      <c r="F395" s="61"/>
      <c r="G395" s="61"/>
      <c r="H395" s="61"/>
      <c r="I395" s="61"/>
      <c r="J395" s="61"/>
      <c r="K395" s="61"/>
      <c r="L395" s="45"/>
      <c r="M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</row>
  </sheetData>
  <sheetProtection sheet="1" autoFilter="0" formatColumns="0" formatRows="0" objects="1" scenarios="1" spinCount="100000" saltValue="N9cBDBQIHrln8928Anfj8rn6endooxsak9tK27sb97bGnSen9GZR6apEWP156BvzFYYWLvGW7WUo4gSO4i8RLw==" hashValue="1q/F0nNmQSOqoNxrDJFlm9azjZ9yJvD0IgCZKP2Dm7Nqf6w0jYqDHOE15urz+nwXXPieXokfuLQJvldC5mF4fg==" algorithmName="SHA-512" password="CC35"/>
  <autoFilter ref="C91:K394"/>
  <mergeCells count="6">
    <mergeCell ref="E7:H7"/>
    <mergeCell ref="E16:H16"/>
    <mergeCell ref="E25:H25"/>
    <mergeCell ref="E46:H46"/>
    <mergeCell ref="E84:H84"/>
    <mergeCell ref="L2:V2"/>
  </mergeCells>
  <hyperlinks>
    <hyperlink ref="F96" r:id="rId1" display="https://podminky.urs.cz/item/CS_URS_2023_01/619995001"/>
    <hyperlink ref="F100" r:id="rId2" display="https://podminky.urs.cz/item/CS_URS_2023_01/941211112"/>
    <hyperlink ref="F107" r:id="rId3" display="https://podminky.urs.cz/item/CS_URS_2023_01/941211211"/>
    <hyperlink ref="F110" r:id="rId4" display="https://podminky.urs.cz/item/CS_URS_2023_01/941211812"/>
    <hyperlink ref="F112" r:id="rId5" display="https://podminky.urs.cz/item/CS_URS_2023_01/952902501"/>
    <hyperlink ref="F115" r:id="rId6" display="https://podminky.urs.cz/item/CS_URS_2023_01/965042141"/>
    <hyperlink ref="F118" r:id="rId7" display="https://podminky.urs.cz/item/CS_URS_2023_01/965082933"/>
    <hyperlink ref="F121" r:id="rId8" display="https://podminky.urs.cz/item/CS_URS_2023_01/966080103"/>
    <hyperlink ref="F125" r:id="rId9" display="https://podminky.urs.cz/item/CS_URS_2023_01/985311111"/>
    <hyperlink ref="F130" r:id="rId10" display="https://podminky.urs.cz/item/CS_URS_2023_01/997013153"/>
    <hyperlink ref="F132" r:id="rId11" display="https://podminky.urs.cz/item/CS_URS_2023_01/997013312"/>
    <hyperlink ref="F134" r:id="rId12" display="https://podminky.urs.cz/item/CS_URS_2023_01/997013322"/>
    <hyperlink ref="F137" r:id="rId13" display="https://podminky.urs.cz/item/CS_URS_2023_01/997013511"/>
    <hyperlink ref="F139" r:id="rId14" display="https://podminky.urs.cz/item/CS_URS_2023_01/997013509"/>
    <hyperlink ref="F143" r:id="rId15" display="https://podminky.urs.cz/item/CS_URS_2023_01/997013631"/>
    <hyperlink ref="F146" r:id="rId16" display="https://podminky.urs.cz/item/CS_URS_2023_01/998011002"/>
    <hyperlink ref="F150" r:id="rId17" display="https://podminky.urs.cz/item/CS_URS_2023_01/711491876"/>
    <hyperlink ref="F154" r:id="rId18" display="https://podminky.urs.cz/item/CS_URS_2023_01/712340831"/>
    <hyperlink ref="F158" r:id="rId19" display="https://podminky.urs.cz/item/CS_URS_2023_01/712340833"/>
    <hyperlink ref="F162" r:id="rId20" display="https://podminky.urs.cz/item/CS_URS_2023_01/712300845"/>
    <hyperlink ref="F164" r:id="rId21" display="https://podminky.urs.cz/item/CS_URS_2023_01/712840863"/>
    <hyperlink ref="F170" r:id="rId22" display="https://podminky.urs.cz/item/CS_URS_2023_01/712311101"/>
    <hyperlink ref="F175" r:id="rId23" display="https://podminky.urs.cz/item/CS_URS_2023_01/712311115"/>
    <hyperlink ref="F183" r:id="rId24" display="https://podminky.urs.cz/item/CS_URS_2023_01/712341659"/>
    <hyperlink ref="F189" r:id="rId25" display="https://podminky.urs.cz/item/CS_URS_2023_01/712363604"/>
    <hyperlink ref="F191" r:id="rId26" display="https://podminky.urs.cz/item/CS_URS_2023_01/712363605"/>
    <hyperlink ref="F193" r:id="rId27" display="https://podminky.urs.cz/item/CS_URS_2023_01/712363606"/>
    <hyperlink ref="F198" r:id="rId28" display="https://podminky.urs.cz/item/CS_URS_2023_01/712811111"/>
    <hyperlink ref="F203" r:id="rId29" display="https://podminky.urs.cz/item/CS_URS_2023_01/712841559"/>
    <hyperlink ref="F208" r:id="rId30" display="https://podminky.urs.cz/item/CS_URS_2023_01/712391171"/>
    <hyperlink ref="F218" r:id="rId31" display="https://podminky.urs.cz/item/CS_URS_2023_01/712861705"/>
    <hyperlink ref="F226" r:id="rId32" display="https://podminky.urs.cz/item/CS_URS_2023_01/712363351"/>
    <hyperlink ref="F229" r:id="rId33" display="https://podminky.urs.cz/item/CS_URS_2023_01/712363352"/>
    <hyperlink ref="F232" r:id="rId34" display="https://podminky.urs.cz/item/CS_URS_2023_01/712363353"/>
    <hyperlink ref="F235" r:id="rId35" display="https://podminky.urs.cz/item/CS_URS_2023_01/712363354"/>
    <hyperlink ref="F238" r:id="rId36" display="https://podminky.urs.cz/item/CS_URS_2023_01/998712102"/>
    <hyperlink ref="F240" r:id="rId37" display="https://podminky.urs.cz/item/CS_URS_2023_01/998712181"/>
    <hyperlink ref="F243" r:id="rId38" display="https://podminky.urs.cz/item/CS_URS_2023_01/713130851"/>
    <hyperlink ref="F246" r:id="rId39" display="https://podminky.urs.cz/item/CS_URS_2023_01/713140862"/>
    <hyperlink ref="F250" r:id="rId40" display="https://podminky.urs.cz/item/CS_URS_2023_01/713141812"/>
    <hyperlink ref="F255" r:id="rId41" display="https://podminky.urs.cz/item/CS_URS_2023_01/713141813"/>
    <hyperlink ref="F259" r:id="rId42" display="https://podminky.urs.cz/item/CS_URS_2023_01/713141416"/>
    <hyperlink ref="F263" r:id="rId43" display="https://podminky.urs.cz/item/CS_URS_2023_01/713141135"/>
    <hyperlink ref="F274" r:id="rId44" display="https://podminky.urs.cz/item/CS_URS_2023_01/713141263"/>
    <hyperlink ref="F277" r:id="rId45" display="https://podminky.urs.cz/item/CS_URS_2023_01/713141396"/>
    <hyperlink ref="F285" r:id="rId46" display="https://podminky.urs.cz/item/CS_URS_2023_01/998713102"/>
    <hyperlink ref="F287" r:id="rId47" display="https://podminky.urs.cz/item/CS_URS_2023_01/998713181"/>
    <hyperlink ref="F290" r:id="rId48" display="https://podminky.urs.cz/item/CS_URS_2023_01/721210822"/>
    <hyperlink ref="F292" r:id="rId49" display="https://podminky.urs.cz/item/CS_URS_2023_01/721233121"/>
    <hyperlink ref="F294" r:id="rId50" display="https://podminky.urs.cz/item/CS_URS_2023_01/721211913"/>
    <hyperlink ref="F297" r:id="rId51" display="https://podminky.urs.cz/item/CS_URS_2023_01/721174055"/>
    <hyperlink ref="F300" r:id="rId52" display="https://podminky.urs.cz/item/CS_URS_2023_01/721279153"/>
    <hyperlink ref="F303" r:id="rId53" display="https://podminky.urs.cz/item/CS_URS_2023_01/998721102"/>
    <hyperlink ref="F305" r:id="rId54" display="https://podminky.urs.cz/item/CS_URS_2023_01/998721181"/>
    <hyperlink ref="F308" r:id="rId55" display="https://podminky.urs.cz/item/CS_URS_2023_01/762331811"/>
    <hyperlink ref="F317" r:id="rId56" display="https://podminky.urs.cz/item/CS_URS_2023_01/762341832"/>
    <hyperlink ref="F320" r:id="rId57" display="https://podminky.urs.cz/item/CS_URS_2023_01/762431013"/>
    <hyperlink ref="F324" r:id="rId58" display="https://podminky.urs.cz/item/CS_URS_2023_01/762431815"/>
    <hyperlink ref="F326" r:id="rId59" display="https://podminky.urs.cz/item/CS_URS_2023_01/762439001"/>
    <hyperlink ref="F331" r:id="rId60" display="https://podminky.urs.cz/item/CS_URS_2023_01/998762102"/>
    <hyperlink ref="F333" r:id="rId61" display="https://podminky.urs.cz/item/CS_URS_2023_01/998762181"/>
    <hyperlink ref="F336" r:id="rId62" display="https://podminky.urs.cz/item/CS_URS_2023_01/764001114"/>
    <hyperlink ref="F341" r:id="rId63" display="https://podminky.urs.cz/item/CS_URS_2023_01/764002841"/>
    <hyperlink ref="F347" r:id="rId64" display="https://podminky.urs.cz/item/CS_URS_2023_01/764214603R"/>
    <hyperlink ref="F351" r:id="rId65" display="https://podminky.urs.cz/item/CS_URS_2023_01/764218606"/>
    <hyperlink ref="F355" r:id="rId66" display="https://podminky.urs.cz/item/CS_URS_2023_01/764511662"/>
    <hyperlink ref="F357" r:id="rId67" display="https://podminky.urs.cz/item/CS_URS_2023_01/764518622"/>
    <hyperlink ref="F361" r:id="rId68" display="https://podminky.urs.cz/item/CS_URS_2023_01/998764102"/>
    <hyperlink ref="F363" r:id="rId69" display="https://podminky.urs.cz/item/CS_URS_2023_01/998764181"/>
    <hyperlink ref="F366" r:id="rId70" display="https://podminky.urs.cz/item/CS_URS_2023_01/767881111"/>
    <hyperlink ref="F369" r:id="rId71" display="https://podminky.urs.cz/item/CS_URS_2023_01/767881161"/>
    <hyperlink ref="F372" r:id="rId72" display="https://podminky.urs.cz/item/CS_URS_2023_01/998767102"/>
    <hyperlink ref="F374" r:id="rId73" display="https://podminky.urs.cz/item/CS_URS_2023_01/998767181"/>
    <hyperlink ref="F378" r:id="rId74" display="https://podminky.urs.cz/item/CS_URS_2023_01/020001000"/>
    <hyperlink ref="F381" r:id="rId75" display="https://podminky.urs.cz/item/CS_URS_2023_01/030001000"/>
    <hyperlink ref="F385" r:id="rId76" display="https://podminky.urs.cz/item/CS_URS_2023_01/060001000"/>
    <hyperlink ref="F387" r:id="rId77" display="https://podminky.urs.cz/item/CS_URS_2023_01/065002000"/>
    <hyperlink ref="F390" r:id="rId78" display="https://podminky.urs.cz/item/CS_URS_2023_01/070001000"/>
    <hyperlink ref="F394" r:id="rId79" display="https://podminky.urs.cz/item/CS_URS_2023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5"/>
      <c r="C3" s="126"/>
      <c r="D3" s="126"/>
      <c r="E3" s="126"/>
      <c r="F3" s="126"/>
      <c r="G3" s="126"/>
      <c r="H3" s="21"/>
    </row>
    <row r="4" s="1" customFormat="1" ht="24.96" customHeight="1">
      <c r="B4" s="21"/>
      <c r="C4" s="127" t="s">
        <v>724</v>
      </c>
      <c r="H4" s="21"/>
    </row>
    <row r="5" s="1" customFormat="1" ht="12" customHeight="1">
      <c r="B5" s="21"/>
      <c r="C5" s="268" t="s">
        <v>13</v>
      </c>
      <c r="D5" s="136" t="s">
        <v>14</v>
      </c>
      <c r="E5" s="1"/>
      <c r="F5" s="1"/>
      <c r="H5" s="21"/>
    </row>
    <row r="6" s="1" customFormat="1" ht="36.96" customHeight="1">
      <c r="B6" s="21"/>
      <c r="C6" s="269" t="s">
        <v>16</v>
      </c>
      <c r="D6" s="270" t="s">
        <v>17</v>
      </c>
      <c r="E6" s="1"/>
      <c r="F6" s="1"/>
      <c r="H6" s="21"/>
    </row>
    <row r="7" s="1" customFormat="1" ht="16.5" customHeight="1">
      <c r="B7" s="21"/>
      <c r="C7" s="129" t="s">
        <v>23</v>
      </c>
      <c r="D7" s="133" t="str">
        <f>'Rekapitulace stavby'!AN8</f>
        <v>9. 1. 2023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2"/>
      <c r="B9" s="271"/>
      <c r="C9" s="272" t="s">
        <v>55</v>
      </c>
      <c r="D9" s="273" t="s">
        <v>56</v>
      </c>
      <c r="E9" s="273" t="s">
        <v>132</v>
      </c>
      <c r="F9" s="274" t="s">
        <v>725</v>
      </c>
      <c r="G9" s="172"/>
      <c r="H9" s="271"/>
    </row>
    <row r="10" s="2" customFormat="1" ht="26.4" customHeight="1">
      <c r="A10" s="39"/>
      <c r="B10" s="45"/>
      <c r="C10" s="275" t="s">
        <v>14</v>
      </c>
      <c r="D10" s="275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76" t="s">
        <v>81</v>
      </c>
      <c r="D11" s="277" t="s">
        <v>82</v>
      </c>
      <c r="E11" s="278" t="s">
        <v>83</v>
      </c>
      <c r="F11" s="279">
        <v>6.7999999999999998</v>
      </c>
      <c r="G11" s="39"/>
      <c r="H11" s="45"/>
    </row>
    <row r="12" s="2" customFormat="1" ht="16.8" customHeight="1">
      <c r="A12" s="39"/>
      <c r="B12" s="45"/>
      <c r="C12" s="280" t="s">
        <v>19</v>
      </c>
      <c r="D12" s="280" t="s">
        <v>726</v>
      </c>
      <c r="E12" s="18" t="s">
        <v>19</v>
      </c>
      <c r="F12" s="281">
        <v>6.7999999999999998</v>
      </c>
      <c r="G12" s="39"/>
      <c r="H12" s="45"/>
    </row>
    <row r="13" s="2" customFormat="1" ht="16.8" customHeight="1">
      <c r="A13" s="39"/>
      <c r="B13" s="45"/>
      <c r="C13" s="282" t="s">
        <v>727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80" t="s">
        <v>391</v>
      </c>
      <c r="D14" s="280" t="s">
        <v>728</v>
      </c>
      <c r="E14" s="18" t="s">
        <v>83</v>
      </c>
      <c r="F14" s="281">
        <v>44.479999999999997</v>
      </c>
      <c r="G14" s="39"/>
      <c r="H14" s="45"/>
    </row>
    <row r="15" s="2" customFormat="1" ht="16.8" customHeight="1">
      <c r="A15" s="39"/>
      <c r="B15" s="45"/>
      <c r="C15" s="280" t="s">
        <v>397</v>
      </c>
      <c r="D15" s="280" t="s">
        <v>729</v>
      </c>
      <c r="E15" s="18" t="s">
        <v>83</v>
      </c>
      <c r="F15" s="281">
        <v>44.479999999999997</v>
      </c>
      <c r="G15" s="39"/>
      <c r="H15" s="45"/>
    </row>
    <row r="16" s="2" customFormat="1" ht="16.8" customHeight="1">
      <c r="A16" s="39"/>
      <c r="B16" s="45"/>
      <c r="C16" s="280" t="s">
        <v>407</v>
      </c>
      <c r="D16" s="280" t="s">
        <v>730</v>
      </c>
      <c r="E16" s="18" t="s">
        <v>83</v>
      </c>
      <c r="F16" s="281">
        <v>18.079999999999998</v>
      </c>
      <c r="G16" s="39"/>
      <c r="H16" s="45"/>
    </row>
    <row r="17" s="2" customFormat="1" ht="16.8" customHeight="1">
      <c r="A17" s="39"/>
      <c r="B17" s="45"/>
      <c r="C17" s="280" t="s">
        <v>365</v>
      </c>
      <c r="D17" s="280" t="s">
        <v>731</v>
      </c>
      <c r="E17" s="18" t="s">
        <v>99</v>
      </c>
      <c r="F17" s="281">
        <v>50.927999999999997</v>
      </c>
      <c r="G17" s="39"/>
      <c r="H17" s="45"/>
    </row>
    <row r="18" s="2" customFormat="1" ht="16.8" customHeight="1">
      <c r="A18" s="39"/>
      <c r="B18" s="45"/>
      <c r="C18" s="280" t="s">
        <v>345</v>
      </c>
      <c r="D18" s="280" t="s">
        <v>732</v>
      </c>
      <c r="E18" s="18" t="s">
        <v>99</v>
      </c>
      <c r="F18" s="281">
        <v>22.239999999999998</v>
      </c>
      <c r="G18" s="39"/>
      <c r="H18" s="45"/>
    </row>
    <row r="19" s="2" customFormat="1" ht="16.8" customHeight="1">
      <c r="A19" s="39"/>
      <c r="B19" s="45"/>
      <c r="C19" s="280" t="s">
        <v>280</v>
      </c>
      <c r="D19" s="280" t="s">
        <v>733</v>
      </c>
      <c r="E19" s="18" t="s">
        <v>99</v>
      </c>
      <c r="F19" s="281">
        <v>15.004</v>
      </c>
      <c r="G19" s="39"/>
      <c r="H19" s="45"/>
    </row>
    <row r="20" s="2" customFormat="1" ht="16.8" customHeight="1">
      <c r="A20" s="39"/>
      <c r="B20" s="45"/>
      <c r="C20" s="280" t="s">
        <v>354</v>
      </c>
      <c r="D20" s="280" t="s">
        <v>734</v>
      </c>
      <c r="E20" s="18" t="s">
        <v>99</v>
      </c>
      <c r="F20" s="281">
        <v>26.687999999999999</v>
      </c>
      <c r="G20" s="39"/>
      <c r="H20" s="45"/>
    </row>
    <row r="21" s="2" customFormat="1" ht="16.8" customHeight="1">
      <c r="A21" s="39"/>
      <c r="B21" s="45"/>
      <c r="C21" s="280" t="s">
        <v>425</v>
      </c>
      <c r="D21" s="280" t="s">
        <v>735</v>
      </c>
      <c r="E21" s="18" t="s">
        <v>99</v>
      </c>
      <c r="F21" s="281">
        <v>13.279999999999999</v>
      </c>
      <c r="G21" s="39"/>
      <c r="H21" s="45"/>
    </row>
    <row r="22" s="2" customFormat="1" ht="16.8" customHeight="1">
      <c r="A22" s="39"/>
      <c r="B22" s="45"/>
      <c r="C22" s="280" t="s">
        <v>481</v>
      </c>
      <c r="D22" s="280" t="s">
        <v>736</v>
      </c>
      <c r="E22" s="18" t="s">
        <v>99</v>
      </c>
      <c r="F22" s="281">
        <v>52.247999999999998</v>
      </c>
      <c r="G22" s="39"/>
      <c r="H22" s="45"/>
    </row>
    <row r="23" s="2" customFormat="1" ht="16.8" customHeight="1">
      <c r="A23" s="39"/>
      <c r="B23" s="45"/>
      <c r="C23" s="280" t="s">
        <v>620</v>
      </c>
      <c r="D23" s="280" t="s">
        <v>737</v>
      </c>
      <c r="E23" s="18" t="s">
        <v>83</v>
      </c>
      <c r="F23" s="281">
        <v>18.984000000000002</v>
      </c>
      <c r="G23" s="39"/>
      <c r="H23" s="45"/>
    </row>
    <row r="24" s="2" customFormat="1" ht="16.8" customHeight="1">
      <c r="A24" s="39"/>
      <c r="B24" s="45"/>
      <c r="C24" s="280" t="s">
        <v>196</v>
      </c>
      <c r="D24" s="280" t="s">
        <v>738</v>
      </c>
      <c r="E24" s="18" t="s">
        <v>99</v>
      </c>
      <c r="F24" s="281">
        <v>5.4400000000000004</v>
      </c>
      <c r="G24" s="39"/>
      <c r="H24" s="45"/>
    </row>
    <row r="25" s="2" customFormat="1" ht="16.8" customHeight="1">
      <c r="A25" s="39"/>
      <c r="B25" s="45"/>
      <c r="C25" s="280" t="s">
        <v>202</v>
      </c>
      <c r="D25" s="280" t="s">
        <v>739</v>
      </c>
      <c r="E25" s="18" t="s">
        <v>99</v>
      </c>
      <c r="F25" s="281">
        <v>21.579999999999998</v>
      </c>
      <c r="G25" s="39"/>
      <c r="H25" s="45"/>
    </row>
    <row r="26" s="2" customFormat="1" ht="16.8" customHeight="1">
      <c r="A26" s="39"/>
      <c r="B26" s="45"/>
      <c r="C26" s="276" t="s">
        <v>87</v>
      </c>
      <c r="D26" s="277" t="s">
        <v>88</v>
      </c>
      <c r="E26" s="278" t="s">
        <v>83</v>
      </c>
      <c r="F26" s="279">
        <v>11.279999999999999</v>
      </c>
      <c r="G26" s="39"/>
      <c r="H26" s="45"/>
    </row>
    <row r="27" s="2" customFormat="1" ht="16.8" customHeight="1">
      <c r="A27" s="39"/>
      <c r="B27" s="45"/>
      <c r="C27" s="280" t="s">
        <v>19</v>
      </c>
      <c r="D27" s="280" t="s">
        <v>740</v>
      </c>
      <c r="E27" s="18" t="s">
        <v>19</v>
      </c>
      <c r="F27" s="281">
        <v>11.279999999999999</v>
      </c>
      <c r="G27" s="39"/>
      <c r="H27" s="45"/>
    </row>
    <row r="28" s="2" customFormat="1" ht="16.8" customHeight="1">
      <c r="A28" s="39"/>
      <c r="B28" s="45"/>
      <c r="C28" s="282" t="s">
        <v>727</v>
      </c>
      <c r="D28" s="39"/>
      <c r="E28" s="39"/>
      <c r="F28" s="39"/>
      <c r="G28" s="39"/>
      <c r="H28" s="45"/>
    </row>
    <row r="29" s="2" customFormat="1" ht="16.8" customHeight="1">
      <c r="A29" s="39"/>
      <c r="B29" s="45"/>
      <c r="C29" s="280" t="s">
        <v>255</v>
      </c>
      <c r="D29" s="280" t="s">
        <v>741</v>
      </c>
      <c r="E29" s="18" t="s">
        <v>83</v>
      </c>
      <c r="F29" s="281">
        <v>11.279999999999999</v>
      </c>
      <c r="G29" s="39"/>
      <c r="H29" s="45"/>
    </row>
    <row r="30" s="2" customFormat="1" ht="16.8" customHeight="1">
      <c r="A30" s="39"/>
      <c r="B30" s="45"/>
      <c r="C30" s="280" t="s">
        <v>391</v>
      </c>
      <c r="D30" s="280" t="s">
        <v>728</v>
      </c>
      <c r="E30" s="18" t="s">
        <v>83</v>
      </c>
      <c r="F30" s="281">
        <v>44.479999999999997</v>
      </c>
      <c r="G30" s="39"/>
      <c r="H30" s="45"/>
    </row>
    <row r="31" s="2" customFormat="1" ht="16.8" customHeight="1">
      <c r="A31" s="39"/>
      <c r="B31" s="45"/>
      <c r="C31" s="280" t="s">
        <v>397</v>
      </c>
      <c r="D31" s="280" t="s">
        <v>729</v>
      </c>
      <c r="E31" s="18" t="s">
        <v>83</v>
      </c>
      <c r="F31" s="281">
        <v>44.479999999999997</v>
      </c>
      <c r="G31" s="39"/>
      <c r="H31" s="45"/>
    </row>
    <row r="32" s="2" customFormat="1" ht="16.8" customHeight="1">
      <c r="A32" s="39"/>
      <c r="B32" s="45"/>
      <c r="C32" s="280" t="s">
        <v>407</v>
      </c>
      <c r="D32" s="280" t="s">
        <v>730</v>
      </c>
      <c r="E32" s="18" t="s">
        <v>83</v>
      </c>
      <c r="F32" s="281">
        <v>18.079999999999998</v>
      </c>
      <c r="G32" s="39"/>
      <c r="H32" s="45"/>
    </row>
    <row r="33" s="2" customFormat="1" ht="16.8" customHeight="1">
      <c r="A33" s="39"/>
      <c r="B33" s="45"/>
      <c r="C33" s="280" t="s">
        <v>365</v>
      </c>
      <c r="D33" s="280" t="s">
        <v>731</v>
      </c>
      <c r="E33" s="18" t="s">
        <v>99</v>
      </c>
      <c r="F33" s="281">
        <v>50.927999999999997</v>
      </c>
      <c r="G33" s="39"/>
      <c r="H33" s="45"/>
    </row>
    <row r="34" s="2" customFormat="1" ht="16.8" customHeight="1">
      <c r="A34" s="39"/>
      <c r="B34" s="45"/>
      <c r="C34" s="280" t="s">
        <v>345</v>
      </c>
      <c r="D34" s="280" t="s">
        <v>732</v>
      </c>
      <c r="E34" s="18" t="s">
        <v>99</v>
      </c>
      <c r="F34" s="281">
        <v>22.239999999999998</v>
      </c>
      <c r="G34" s="39"/>
      <c r="H34" s="45"/>
    </row>
    <row r="35" s="2" customFormat="1" ht="16.8" customHeight="1">
      <c r="A35" s="39"/>
      <c r="B35" s="45"/>
      <c r="C35" s="280" t="s">
        <v>280</v>
      </c>
      <c r="D35" s="280" t="s">
        <v>733</v>
      </c>
      <c r="E35" s="18" t="s">
        <v>99</v>
      </c>
      <c r="F35" s="281">
        <v>15.004</v>
      </c>
      <c r="G35" s="39"/>
      <c r="H35" s="45"/>
    </row>
    <row r="36" s="2" customFormat="1" ht="16.8" customHeight="1">
      <c r="A36" s="39"/>
      <c r="B36" s="45"/>
      <c r="C36" s="280" t="s">
        <v>354</v>
      </c>
      <c r="D36" s="280" t="s">
        <v>734</v>
      </c>
      <c r="E36" s="18" t="s">
        <v>99</v>
      </c>
      <c r="F36" s="281">
        <v>26.687999999999999</v>
      </c>
      <c r="G36" s="39"/>
      <c r="H36" s="45"/>
    </row>
    <row r="37" s="2" customFormat="1" ht="16.8" customHeight="1">
      <c r="A37" s="39"/>
      <c r="B37" s="45"/>
      <c r="C37" s="280" t="s">
        <v>380</v>
      </c>
      <c r="D37" s="280" t="s">
        <v>742</v>
      </c>
      <c r="E37" s="18" t="s">
        <v>99</v>
      </c>
      <c r="F37" s="281">
        <v>44.543999999999997</v>
      </c>
      <c r="G37" s="39"/>
      <c r="H37" s="45"/>
    </row>
    <row r="38" s="2" customFormat="1" ht="16.8" customHeight="1">
      <c r="A38" s="39"/>
      <c r="B38" s="45"/>
      <c r="C38" s="280" t="s">
        <v>481</v>
      </c>
      <c r="D38" s="280" t="s">
        <v>736</v>
      </c>
      <c r="E38" s="18" t="s">
        <v>99</v>
      </c>
      <c r="F38" s="281">
        <v>52.247999999999998</v>
      </c>
      <c r="G38" s="39"/>
      <c r="H38" s="45"/>
    </row>
    <row r="39" s="2" customFormat="1" ht="16.8" customHeight="1">
      <c r="A39" s="39"/>
      <c r="B39" s="45"/>
      <c r="C39" s="280" t="s">
        <v>620</v>
      </c>
      <c r="D39" s="280" t="s">
        <v>737</v>
      </c>
      <c r="E39" s="18" t="s">
        <v>83</v>
      </c>
      <c r="F39" s="281">
        <v>18.984000000000002</v>
      </c>
      <c r="G39" s="39"/>
      <c r="H39" s="45"/>
    </row>
    <row r="40" s="2" customFormat="1" ht="16.8" customHeight="1">
      <c r="A40" s="39"/>
      <c r="B40" s="45"/>
      <c r="C40" s="276" t="s">
        <v>91</v>
      </c>
      <c r="D40" s="277" t="s">
        <v>92</v>
      </c>
      <c r="E40" s="278" t="s">
        <v>83</v>
      </c>
      <c r="F40" s="279">
        <v>16.600000000000001</v>
      </c>
      <c r="G40" s="39"/>
      <c r="H40" s="45"/>
    </row>
    <row r="41" s="2" customFormat="1" ht="16.8" customHeight="1">
      <c r="A41" s="39"/>
      <c r="B41" s="45"/>
      <c r="C41" s="280" t="s">
        <v>19</v>
      </c>
      <c r="D41" s="280" t="s">
        <v>93</v>
      </c>
      <c r="E41" s="18" t="s">
        <v>19</v>
      </c>
      <c r="F41" s="281">
        <v>16.600000000000001</v>
      </c>
      <c r="G41" s="39"/>
      <c r="H41" s="45"/>
    </row>
    <row r="42" s="2" customFormat="1" ht="16.8" customHeight="1">
      <c r="A42" s="39"/>
      <c r="B42" s="45"/>
      <c r="C42" s="282" t="s">
        <v>727</v>
      </c>
      <c r="D42" s="39"/>
      <c r="E42" s="39"/>
      <c r="F42" s="39"/>
      <c r="G42" s="39"/>
      <c r="H42" s="45"/>
    </row>
    <row r="43" s="2" customFormat="1" ht="16.8" customHeight="1">
      <c r="A43" s="39"/>
      <c r="B43" s="45"/>
      <c r="C43" s="280" t="s">
        <v>391</v>
      </c>
      <c r="D43" s="280" t="s">
        <v>728</v>
      </c>
      <c r="E43" s="18" t="s">
        <v>83</v>
      </c>
      <c r="F43" s="281">
        <v>44.479999999999997</v>
      </c>
      <c r="G43" s="39"/>
      <c r="H43" s="45"/>
    </row>
    <row r="44" s="2" customFormat="1" ht="16.8" customHeight="1">
      <c r="A44" s="39"/>
      <c r="B44" s="45"/>
      <c r="C44" s="280" t="s">
        <v>397</v>
      </c>
      <c r="D44" s="280" t="s">
        <v>729</v>
      </c>
      <c r="E44" s="18" t="s">
        <v>83</v>
      </c>
      <c r="F44" s="281">
        <v>44.479999999999997</v>
      </c>
      <c r="G44" s="39"/>
      <c r="H44" s="45"/>
    </row>
    <row r="45" s="2" customFormat="1" ht="16.8" customHeight="1">
      <c r="A45" s="39"/>
      <c r="B45" s="45"/>
      <c r="C45" s="280" t="s">
        <v>402</v>
      </c>
      <c r="D45" s="280" t="s">
        <v>743</v>
      </c>
      <c r="E45" s="18" t="s">
        <v>83</v>
      </c>
      <c r="F45" s="281">
        <v>16.600000000000001</v>
      </c>
      <c r="G45" s="39"/>
      <c r="H45" s="45"/>
    </row>
    <row r="46" s="2" customFormat="1" ht="16.8" customHeight="1">
      <c r="A46" s="39"/>
      <c r="B46" s="45"/>
      <c r="C46" s="280" t="s">
        <v>365</v>
      </c>
      <c r="D46" s="280" t="s">
        <v>731</v>
      </c>
      <c r="E46" s="18" t="s">
        <v>99</v>
      </c>
      <c r="F46" s="281">
        <v>50.927999999999997</v>
      </c>
      <c r="G46" s="39"/>
      <c r="H46" s="45"/>
    </row>
    <row r="47" s="2" customFormat="1" ht="16.8" customHeight="1">
      <c r="A47" s="39"/>
      <c r="B47" s="45"/>
      <c r="C47" s="280" t="s">
        <v>345</v>
      </c>
      <c r="D47" s="280" t="s">
        <v>732</v>
      </c>
      <c r="E47" s="18" t="s">
        <v>99</v>
      </c>
      <c r="F47" s="281">
        <v>22.239999999999998</v>
      </c>
      <c r="G47" s="39"/>
      <c r="H47" s="45"/>
    </row>
    <row r="48" s="2" customFormat="1" ht="16.8" customHeight="1">
      <c r="A48" s="39"/>
      <c r="B48" s="45"/>
      <c r="C48" s="280" t="s">
        <v>280</v>
      </c>
      <c r="D48" s="280" t="s">
        <v>733</v>
      </c>
      <c r="E48" s="18" t="s">
        <v>99</v>
      </c>
      <c r="F48" s="281">
        <v>15.004</v>
      </c>
      <c r="G48" s="39"/>
      <c r="H48" s="45"/>
    </row>
    <row r="49" s="2" customFormat="1" ht="16.8" customHeight="1">
      <c r="A49" s="39"/>
      <c r="B49" s="45"/>
      <c r="C49" s="280" t="s">
        <v>354</v>
      </c>
      <c r="D49" s="280" t="s">
        <v>734</v>
      </c>
      <c r="E49" s="18" t="s">
        <v>99</v>
      </c>
      <c r="F49" s="281">
        <v>26.687999999999999</v>
      </c>
      <c r="G49" s="39"/>
      <c r="H49" s="45"/>
    </row>
    <row r="50" s="2" customFormat="1" ht="16.8" customHeight="1">
      <c r="A50" s="39"/>
      <c r="B50" s="45"/>
      <c r="C50" s="280" t="s">
        <v>380</v>
      </c>
      <c r="D50" s="280" t="s">
        <v>742</v>
      </c>
      <c r="E50" s="18" t="s">
        <v>99</v>
      </c>
      <c r="F50" s="281">
        <v>44.543999999999997</v>
      </c>
      <c r="G50" s="39"/>
      <c r="H50" s="45"/>
    </row>
    <row r="51" s="2" customFormat="1" ht="16.8" customHeight="1">
      <c r="A51" s="39"/>
      <c r="B51" s="45"/>
      <c r="C51" s="280" t="s">
        <v>481</v>
      </c>
      <c r="D51" s="280" t="s">
        <v>736</v>
      </c>
      <c r="E51" s="18" t="s">
        <v>99</v>
      </c>
      <c r="F51" s="281">
        <v>52.247999999999998</v>
      </c>
      <c r="G51" s="39"/>
      <c r="H51" s="45"/>
    </row>
    <row r="52" s="2" customFormat="1" ht="16.8" customHeight="1">
      <c r="A52" s="39"/>
      <c r="B52" s="45"/>
      <c r="C52" s="280" t="s">
        <v>600</v>
      </c>
      <c r="D52" s="280" t="s">
        <v>744</v>
      </c>
      <c r="E52" s="18" t="s">
        <v>83</v>
      </c>
      <c r="F52" s="281">
        <v>16.600000000000001</v>
      </c>
      <c r="G52" s="39"/>
      <c r="H52" s="45"/>
    </row>
    <row r="53" s="2" customFormat="1" ht="16.8" customHeight="1">
      <c r="A53" s="39"/>
      <c r="B53" s="45"/>
      <c r="C53" s="280" t="s">
        <v>610</v>
      </c>
      <c r="D53" s="280" t="s">
        <v>745</v>
      </c>
      <c r="E53" s="18" t="s">
        <v>83</v>
      </c>
      <c r="F53" s="281">
        <v>16.600000000000001</v>
      </c>
      <c r="G53" s="39"/>
      <c r="H53" s="45"/>
    </row>
    <row r="54" s="2" customFormat="1" ht="16.8" customHeight="1">
      <c r="A54" s="39"/>
      <c r="B54" s="45"/>
      <c r="C54" s="280" t="s">
        <v>615</v>
      </c>
      <c r="D54" s="280" t="s">
        <v>746</v>
      </c>
      <c r="E54" s="18" t="s">
        <v>83</v>
      </c>
      <c r="F54" s="281">
        <v>17.43</v>
      </c>
      <c r="G54" s="39"/>
      <c r="H54" s="45"/>
    </row>
    <row r="55" s="2" customFormat="1" ht="16.8" customHeight="1">
      <c r="A55" s="39"/>
      <c r="B55" s="45"/>
      <c r="C55" s="280" t="s">
        <v>202</v>
      </c>
      <c r="D55" s="280" t="s">
        <v>739</v>
      </c>
      <c r="E55" s="18" t="s">
        <v>99</v>
      </c>
      <c r="F55" s="281">
        <v>21.579999999999998</v>
      </c>
      <c r="G55" s="39"/>
      <c r="H55" s="45"/>
    </row>
    <row r="56" s="2" customFormat="1" ht="16.8" customHeight="1">
      <c r="A56" s="39"/>
      <c r="B56" s="45"/>
      <c r="C56" s="276" t="s">
        <v>94</v>
      </c>
      <c r="D56" s="277" t="s">
        <v>95</v>
      </c>
      <c r="E56" s="278" t="s">
        <v>83</v>
      </c>
      <c r="F56" s="279">
        <v>9.8000000000000007</v>
      </c>
      <c r="G56" s="39"/>
      <c r="H56" s="45"/>
    </row>
    <row r="57" s="2" customFormat="1" ht="16.8" customHeight="1">
      <c r="A57" s="39"/>
      <c r="B57" s="45"/>
      <c r="C57" s="280" t="s">
        <v>19</v>
      </c>
      <c r="D57" s="280" t="s">
        <v>96</v>
      </c>
      <c r="E57" s="18" t="s">
        <v>19</v>
      </c>
      <c r="F57" s="281">
        <v>9.8000000000000007</v>
      </c>
      <c r="G57" s="39"/>
      <c r="H57" s="45"/>
    </row>
    <row r="58" s="2" customFormat="1" ht="16.8" customHeight="1">
      <c r="A58" s="39"/>
      <c r="B58" s="45"/>
      <c r="C58" s="282" t="s">
        <v>727</v>
      </c>
      <c r="D58" s="39"/>
      <c r="E58" s="39"/>
      <c r="F58" s="39"/>
      <c r="G58" s="39"/>
      <c r="H58" s="45"/>
    </row>
    <row r="59" s="2" customFormat="1" ht="16.8" customHeight="1">
      <c r="A59" s="39"/>
      <c r="B59" s="45"/>
      <c r="C59" s="280" t="s">
        <v>391</v>
      </c>
      <c r="D59" s="280" t="s">
        <v>728</v>
      </c>
      <c r="E59" s="18" t="s">
        <v>83</v>
      </c>
      <c r="F59" s="281">
        <v>44.479999999999997</v>
      </c>
      <c r="G59" s="39"/>
      <c r="H59" s="45"/>
    </row>
    <row r="60" s="2" customFormat="1" ht="16.8" customHeight="1">
      <c r="A60" s="39"/>
      <c r="B60" s="45"/>
      <c r="C60" s="280" t="s">
        <v>397</v>
      </c>
      <c r="D60" s="280" t="s">
        <v>729</v>
      </c>
      <c r="E60" s="18" t="s">
        <v>83</v>
      </c>
      <c r="F60" s="281">
        <v>44.479999999999997</v>
      </c>
      <c r="G60" s="39"/>
      <c r="H60" s="45"/>
    </row>
    <row r="61" s="2" customFormat="1" ht="16.8" customHeight="1">
      <c r="A61" s="39"/>
      <c r="B61" s="45"/>
      <c r="C61" s="280" t="s">
        <v>365</v>
      </c>
      <c r="D61" s="280" t="s">
        <v>731</v>
      </c>
      <c r="E61" s="18" t="s">
        <v>99</v>
      </c>
      <c r="F61" s="281">
        <v>50.927999999999997</v>
      </c>
      <c r="G61" s="39"/>
      <c r="H61" s="45"/>
    </row>
    <row r="62" s="2" customFormat="1" ht="16.8" customHeight="1">
      <c r="A62" s="39"/>
      <c r="B62" s="45"/>
      <c r="C62" s="280" t="s">
        <v>345</v>
      </c>
      <c r="D62" s="280" t="s">
        <v>732</v>
      </c>
      <c r="E62" s="18" t="s">
        <v>99</v>
      </c>
      <c r="F62" s="281">
        <v>22.239999999999998</v>
      </c>
      <c r="G62" s="39"/>
      <c r="H62" s="45"/>
    </row>
    <row r="63" s="2" customFormat="1" ht="16.8" customHeight="1">
      <c r="A63" s="39"/>
      <c r="B63" s="45"/>
      <c r="C63" s="280" t="s">
        <v>280</v>
      </c>
      <c r="D63" s="280" t="s">
        <v>733</v>
      </c>
      <c r="E63" s="18" t="s">
        <v>99</v>
      </c>
      <c r="F63" s="281">
        <v>15.004</v>
      </c>
      <c r="G63" s="39"/>
      <c r="H63" s="45"/>
    </row>
    <row r="64" s="2" customFormat="1" ht="16.8" customHeight="1">
      <c r="A64" s="39"/>
      <c r="B64" s="45"/>
      <c r="C64" s="280" t="s">
        <v>354</v>
      </c>
      <c r="D64" s="280" t="s">
        <v>734</v>
      </c>
      <c r="E64" s="18" t="s">
        <v>99</v>
      </c>
      <c r="F64" s="281">
        <v>26.687999999999999</v>
      </c>
      <c r="G64" s="39"/>
      <c r="H64" s="45"/>
    </row>
    <row r="65" s="2" customFormat="1" ht="16.8" customHeight="1">
      <c r="A65" s="39"/>
      <c r="B65" s="45"/>
      <c r="C65" s="280" t="s">
        <v>425</v>
      </c>
      <c r="D65" s="280" t="s">
        <v>735</v>
      </c>
      <c r="E65" s="18" t="s">
        <v>99</v>
      </c>
      <c r="F65" s="281">
        <v>13.279999999999999</v>
      </c>
      <c r="G65" s="39"/>
      <c r="H65" s="45"/>
    </row>
    <row r="66" s="2" customFormat="1" ht="16.8" customHeight="1">
      <c r="A66" s="39"/>
      <c r="B66" s="45"/>
      <c r="C66" s="280" t="s">
        <v>481</v>
      </c>
      <c r="D66" s="280" t="s">
        <v>736</v>
      </c>
      <c r="E66" s="18" t="s">
        <v>99</v>
      </c>
      <c r="F66" s="281">
        <v>52.247999999999998</v>
      </c>
      <c r="G66" s="39"/>
      <c r="H66" s="45"/>
    </row>
    <row r="67" s="2" customFormat="1" ht="16.8" customHeight="1">
      <c r="A67" s="39"/>
      <c r="B67" s="45"/>
      <c r="C67" s="280" t="s">
        <v>202</v>
      </c>
      <c r="D67" s="280" t="s">
        <v>739</v>
      </c>
      <c r="E67" s="18" t="s">
        <v>99</v>
      </c>
      <c r="F67" s="281">
        <v>21.579999999999998</v>
      </c>
      <c r="G67" s="39"/>
      <c r="H67" s="45"/>
    </row>
    <row r="68" s="2" customFormat="1" ht="16.8" customHeight="1">
      <c r="A68" s="39"/>
      <c r="B68" s="45"/>
      <c r="C68" s="276" t="s">
        <v>101</v>
      </c>
      <c r="D68" s="277" t="s">
        <v>102</v>
      </c>
      <c r="E68" s="278" t="s">
        <v>99</v>
      </c>
      <c r="F68" s="279">
        <v>84</v>
      </c>
      <c r="G68" s="39"/>
      <c r="H68" s="45"/>
    </row>
    <row r="69" s="2" customFormat="1" ht="16.8" customHeight="1">
      <c r="A69" s="39"/>
      <c r="B69" s="45"/>
      <c r="C69" s="280" t="s">
        <v>19</v>
      </c>
      <c r="D69" s="280" t="s">
        <v>103</v>
      </c>
      <c r="E69" s="18" t="s">
        <v>19</v>
      </c>
      <c r="F69" s="281">
        <v>84</v>
      </c>
      <c r="G69" s="39"/>
      <c r="H69" s="45"/>
    </row>
    <row r="70" s="2" customFormat="1" ht="16.8" customHeight="1">
      <c r="A70" s="39"/>
      <c r="B70" s="45"/>
      <c r="C70" s="282" t="s">
        <v>727</v>
      </c>
      <c r="D70" s="39"/>
      <c r="E70" s="39"/>
      <c r="F70" s="39"/>
      <c r="G70" s="39"/>
      <c r="H70" s="45"/>
    </row>
    <row r="71" s="2" customFormat="1" ht="16.8" customHeight="1">
      <c r="A71" s="39"/>
      <c r="B71" s="45"/>
      <c r="C71" s="280" t="s">
        <v>262</v>
      </c>
      <c r="D71" s="280" t="s">
        <v>747</v>
      </c>
      <c r="E71" s="18" t="s">
        <v>99</v>
      </c>
      <c r="F71" s="281">
        <v>94</v>
      </c>
      <c r="G71" s="39"/>
      <c r="H71" s="45"/>
    </row>
    <row r="72" s="2" customFormat="1" ht="16.8" customHeight="1">
      <c r="A72" s="39"/>
      <c r="B72" s="45"/>
      <c r="C72" s="280" t="s">
        <v>268</v>
      </c>
      <c r="D72" s="280" t="s">
        <v>748</v>
      </c>
      <c r="E72" s="18" t="s">
        <v>99</v>
      </c>
      <c r="F72" s="281">
        <v>198</v>
      </c>
      <c r="G72" s="39"/>
      <c r="H72" s="45"/>
    </row>
    <row r="73" s="2" customFormat="1" ht="16.8" customHeight="1">
      <c r="A73" s="39"/>
      <c r="B73" s="45"/>
      <c r="C73" s="280" t="s">
        <v>431</v>
      </c>
      <c r="D73" s="280" t="s">
        <v>749</v>
      </c>
      <c r="E73" s="18" t="s">
        <v>99</v>
      </c>
      <c r="F73" s="281">
        <v>94</v>
      </c>
      <c r="G73" s="39"/>
      <c r="H73" s="45"/>
    </row>
    <row r="74" s="2" customFormat="1" ht="16.8" customHeight="1">
      <c r="A74" s="39"/>
      <c r="B74" s="45"/>
      <c r="C74" s="280" t="s">
        <v>444</v>
      </c>
      <c r="D74" s="280" t="s">
        <v>750</v>
      </c>
      <c r="E74" s="18" t="s">
        <v>99</v>
      </c>
      <c r="F74" s="281">
        <v>94</v>
      </c>
      <c r="G74" s="39"/>
      <c r="H74" s="45"/>
    </row>
    <row r="75" s="2" customFormat="1" ht="16.8" customHeight="1">
      <c r="A75" s="39"/>
      <c r="B75" s="45"/>
      <c r="C75" s="280" t="s">
        <v>560</v>
      </c>
      <c r="D75" s="280" t="s">
        <v>751</v>
      </c>
      <c r="E75" s="18" t="s">
        <v>99</v>
      </c>
      <c r="F75" s="281">
        <v>94</v>
      </c>
      <c r="G75" s="39"/>
      <c r="H75" s="45"/>
    </row>
    <row r="76" s="2" customFormat="1" ht="16.8" customHeight="1">
      <c r="A76" s="39"/>
      <c r="B76" s="45"/>
      <c r="C76" s="280" t="s">
        <v>178</v>
      </c>
      <c r="D76" s="280" t="s">
        <v>752</v>
      </c>
      <c r="E76" s="18" t="s">
        <v>99</v>
      </c>
      <c r="F76" s="281">
        <v>94</v>
      </c>
      <c r="G76" s="39"/>
      <c r="H76" s="45"/>
    </row>
    <row r="77" s="2" customFormat="1" ht="16.8" customHeight="1">
      <c r="A77" s="39"/>
      <c r="B77" s="45"/>
      <c r="C77" s="280" t="s">
        <v>183</v>
      </c>
      <c r="D77" s="280" t="s">
        <v>753</v>
      </c>
      <c r="E77" s="18" t="s">
        <v>185</v>
      </c>
      <c r="F77" s="281">
        <v>28.199999999999999</v>
      </c>
      <c r="G77" s="39"/>
      <c r="H77" s="45"/>
    </row>
    <row r="78" s="2" customFormat="1" ht="16.8" customHeight="1">
      <c r="A78" s="39"/>
      <c r="B78" s="45"/>
      <c r="C78" s="280" t="s">
        <v>190</v>
      </c>
      <c r="D78" s="280" t="s">
        <v>754</v>
      </c>
      <c r="E78" s="18" t="s">
        <v>185</v>
      </c>
      <c r="F78" s="281">
        <v>10.34</v>
      </c>
      <c r="G78" s="39"/>
      <c r="H78" s="45"/>
    </row>
    <row r="79" s="2" customFormat="1" ht="16.8" customHeight="1">
      <c r="A79" s="39"/>
      <c r="B79" s="45"/>
      <c r="C79" s="276" t="s">
        <v>104</v>
      </c>
      <c r="D79" s="277" t="s">
        <v>105</v>
      </c>
      <c r="E79" s="278" t="s">
        <v>99</v>
      </c>
      <c r="F79" s="279">
        <v>10</v>
      </c>
      <c r="G79" s="39"/>
      <c r="H79" s="45"/>
    </row>
    <row r="80" s="2" customFormat="1" ht="16.8" customHeight="1">
      <c r="A80" s="39"/>
      <c r="B80" s="45"/>
      <c r="C80" s="280" t="s">
        <v>19</v>
      </c>
      <c r="D80" s="280" t="s">
        <v>106</v>
      </c>
      <c r="E80" s="18" t="s">
        <v>19</v>
      </c>
      <c r="F80" s="281">
        <v>10</v>
      </c>
      <c r="G80" s="39"/>
      <c r="H80" s="45"/>
    </row>
    <row r="81" s="2" customFormat="1" ht="16.8" customHeight="1">
      <c r="A81" s="39"/>
      <c r="B81" s="45"/>
      <c r="C81" s="282" t="s">
        <v>727</v>
      </c>
      <c r="D81" s="39"/>
      <c r="E81" s="39"/>
      <c r="F81" s="39"/>
      <c r="G81" s="39"/>
      <c r="H81" s="45"/>
    </row>
    <row r="82" s="2" customFormat="1" ht="16.8" customHeight="1">
      <c r="A82" s="39"/>
      <c r="B82" s="45"/>
      <c r="C82" s="280" t="s">
        <v>262</v>
      </c>
      <c r="D82" s="280" t="s">
        <v>747</v>
      </c>
      <c r="E82" s="18" t="s">
        <v>99</v>
      </c>
      <c r="F82" s="281">
        <v>94</v>
      </c>
      <c r="G82" s="39"/>
      <c r="H82" s="45"/>
    </row>
    <row r="83" s="2" customFormat="1" ht="16.8" customHeight="1">
      <c r="A83" s="39"/>
      <c r="B83" s="45"/>
      <c r="C83" s="280" t="s">
        <v>268</v>
      </c>
      <c r="D83" s="280" t="s">
        <v>748</v>
      </c>
      <c r="E83" s="18" t="s">
        <v>99</v>
      </c>
      <c r="F83" s="281">
        <v>198</v>
      </c>
      <c r="G83" s="39"/>
      <c r="H83" s="45"/>
    </row>
    <row r="84" s="2" customFormat="1" ht="16.8" customHeight="1">
      <c r="A84" s="39"/>
      <c r="B84" s="45"/>
      <c r="C84" s="280" t="s">
        <v>431</v>
      </c>
      <c r="D84" s="280" t="s">
        <v>749</v>
      </c>
      <c r="E84" s="18" t="s">
        <v>99</v>
      </c>
      <c r="F84" s="281">
        <v>94</v>
      </c>
      <c r="G84" s="39"/>
      <c r="H84" s="45"/>
    </row>
    <row r="85" s="2" customFormat="1" ht="16.8" customHeight="1">
      <c r="A85" s="39"/>
      <c r="B85" s="45"/>
      <c r="C85" s="280" t="s">
        <v>437</v>
      </c>
      <c r="D85" s="280" t="s">
        <v>755</v>
      </c>
      <c r="E85" s="18" t="s">
        <v>99</v>
      </c>
      <c r="F85" s="281">
        <v>10</v>
      </c>
      <c r="G85" s="39"/>
      <c r="H85" s="45"/>
    </row>
    <row r="86" s="2" customFormat="1" ht="16.8" customHeight="1">
      <c r="A86" s="39"/>
      <c r="B86" s="45"/>
      <c r="C86" s="280" t="s">
        <v>444</v>
      </c>
      <c r="D86" s="280" t="s">
        <v>750</v>
      </c>
      <c r="E86" s="18" t="s">
        <v>99</v>
      </c>
      <c r="F86" s="281">
        <v>94</v>
      </c>
      <c r="G86" s="39"/>
      <c r="H86" s="45"/>
    </row>
    <row r="87" s="2" customFormat="1" ht="16.8" customHeight="1">
      <c r="A87" s="39"/>
      <c r="B87" s="45"/>
      <c r="C87" s="280" t="s">
        <v>560</v>
      </c>
      <c r="D87" s="280" t="s">
        <v>751</v>
      </c>
      <c r="E87" s="18" t="s">
        <v>99</v>
      </c>
      <c r="F87" s="281">
        <v>94</v>
      </c>
      <c r="G87" s="39"/>
      <c r="H87" s="45"/>
    </row>
    <row r="88" s="2" customFormat="1" ht="16.8" customHeight="1">
      <c r="A88" s="39"/>
      <c r="B88" s="45"/>
      <c r="C88" s="280" t="s">
        <v>178</v>
      </c>
      <c r="D88" s="280" t="s">
        <v>752</v>
      </c>
      <c r="E88" s="18" t="s">
        <v>99</v>
      </c>
      <c r="F88" s="281">
        <v>94</v>
      </c>
      <c r="G88" s="39"/>
      <c r="H88" s="45"/>
    </row>
    <row r="89" s="2" customFormat="1" ht="16.8" customHeight="1">
      <c r="A89" s="39"/>
      <c r="B89" s="45"/>
      <c r="C89" s="280" t="s">
        <v>183</v>
      </c>
      <c r="D89" s="280" t="s">
        <v>753</v>
      </c>
      <c r="E89" s="18" t="s">
        <v>185</v>
      </c>
      <c r="F89" s="281">
        <v>28.199999999999999</v>
      </c>
      <c r="G89" s="39"/>
      <c r="H89" s="45"/>
    </row>
    <row r="90" s="2" customFormat="1" ht="16.8" customHeight="1">
      <c r="A90" s="39"/>
      <c r="B90" s="45"/>
      <c r="C90" s="280" t="s">
        <v>190</v>
      </c>
      <c r="D90" s="280" t="s">
        <v>754</v>
      </c>
      <c r="E90" s="18" t="s">
        <v>185</v>
      </c>
      <c r="F90" s="281">
        <v>10.34</v>
      </c>
      <c r="G90" s="39"/>
      <c r="H90" s="45"/>
    </row>
    <row r="91" s="2" customFormat="1" ht="16.8" customHeight="1">
      <c r="A91" s="39"/>
      <c r="B91" s="45"/>
      <c r="C91" s="276" t="s">
        <v>97</v>
      </c>
      <c r="D91" s="277" t="s">
        <v>98</v>
      </c>
      <c r="E91" s="278" t="s">
        <v>99</v>
      </c>
      <c r="F91" s="279">
        <v>92.400000000000006</v>
      </c>
      <c r="G91" s="39"/>
      <c r="H91" s="45"/>
    </row>
    <row r="92" s="2" customFormat="1" ht="16.8" customHeight="1">
      <c r="A92" s="39"/>
      <c r="B92" s="45"/>
      <c r="C92" s="280" t="s">
        <v>19</v>
      </c>
      <c r="D92" s="280" t="s">
        <v>100</v>
      </c>
      <c r="E92" s="18" t="s">
        <v>19</v>
      </c>
      <c r="F92" s="281">
        <v>92.400000000000006</v>
      </c>
      <c r="G92" s="39"/>
      <c r="H92" s="45"/>
    </row>
    <row r="93" s="2" customFormat="1" ht="16.8" customHeight="1">
      <c r="A93" s="39"/>
      <c r="B93" s="45"/>
      <c r="C93" s="282" t="s">
        <v>727</v>
      </c>
      <c r="D93" s="39"/>
      <c r="E93" s="39"/>
      <c r="F93" s="39"/>
      <c r="G93" s="39"/>
      <c r="H93" s="45"/>
    </row>
    <row r="94" s="2" customFormat="1" ht="16.8" customHeight="1">
      <c r="A94" s="39"/>
      <c r="B94" s="45"/>
      <c r="C94" s="280" t="s">
        <v>288</v>
      </c>
      <c r="D94" s="280" t="s">
        <v>756</v>
      </c>
      <c r="E94" s="18" t="s">
        <v>99</v>
      </c>
      <c r="F94" s="281">
        <v>92.400000000000006</v>
      </c>
      <c r="G94" s="39"/>
      <c r="H94" s="45"/>
    </row>
    <row r="95" s="2" customFormat="1" ht="16.8" customHeight="1">
      <c r="A95" s="39"/>
      <c r="B95" s="45"/>
      <c r="C95" s="280" t="s">
        <v>301</v>
      </c>
      <c r="D95" s="280" t="s">
        <v>757</v>
      </c>
      <c r="E95" s="18" t="s">
        <v>99</v>
      </c>
      <c r="F95" s="281">
        <v>13.859999999999999</v>
      </c>
      <c r="G95" s="39"/>
      <c r="H95" s="45"/>
    </row>
    <row r="96" s="2" customFormat="1" ht="16.8" customHeight="1">
      <c r="A96" s="39"/>
      <c r="B96" s="45"/>
      <c r="C96" s="280" t="s">
        <v>316</v>
      </c>
      <c r="D96" s="280" t="s">
        <v>758</v>
      </c>
      <c r="E96" s="18" t="s">
        <v>99</v>
      </c>
      <c r="F96" s="281">
        <v>92.400000000000006</v>
      </c>
      <c r="G96" s="39"/>
      <c r="H96" s="45"/>
    </row>
    <row r="97" s="2" customFormat="1" ht="16.8" customHeight="1">
      <c r="A97" s="39"/>
      <c r="B97" s="45"/>
      <c r="C97" s="280" t="s">
        <v>459</v>
      </c>
      <c r="D97" s="280" t="s">
        <v>759</v>
      </c>
      <c r="E97" s="18" t="s">
        <v>99</v>
      </c>
      <c r="F97" s="281">
        <v>92.400000000000006</v>
      </c>
      <c r="G97" s="39"/>
      <c r="H97" s="45"/>
    </row>
    <row r="98" s="2" customFormat="1" ht="16.8" customHeight="1">
      <c r="A98" s="39"/>
      <c r="B98" s="45"/>
      <c r="C98" s="280" t="s">
        <v>476</v>
      </c>
      <c r="D98" s="280" t="s">
        <v>760</v>
      </c>
      <c r="E98" s="18" t="s">
        <v>99</v>
      </c>
      <c r="F98" s="281">
        <v>92.400000000000006</v>
      </c>
      <c r="G98" s="39"/>
      <c r="H98" s="45"/>
    </row>
    <row r="99" s="2" customFormat="1" ht="16.8" customHeight="1">
      <c r="A99" s="39"/>
      <c r="B99" s="45"/>
      <c r="C99" s="280" t="s">
        <v>450</v>
      </c>
      <c r="D99" s="280" t="s">
        <v>761</v>
      </c>
      <c r="E99" s="18" t="s">
        <v>99</v>
      </c>
      <c r="F99" s="281">
        <v>92.400000000000006</v>
      </c>
      <c r="G99" s="39"/>
      <c r="H99" s="45"/>
    </row>
    <row r="100" s="2" customFormat="1" ht="16.8" customHeight="1">
      <c r="A100" s="39"/>
      <c r="B100" s="45"/>
      <c r="C100" s="280" t="s">
        <v>342</v>
      </c>
      <c r="D100" s="280" t="s">
        <v>343</v>
      </c>
      <c r="E100" s="18" t="s">
        <v>99</v>
      </c>
      <c r="F100" s="281">
        <v>107.69199999999999</v>
      </c>
      <c r="G100" s="39"/>
      <c r="H100" s="45"/>
    </row>
    <row r="101" s="2" customFormat="1" ht="16.8" customHeight="1">
      <c r="A101" s="39"/>
      <c r="B101" s="45"/>
      <c r="C101" s="280" t="s">
        <v>464</v>
      </c>
      <c r="D101" s="280" t="s">
        <v>465</v>
      </c>
      <c r="E101" s="18" t="s">
        <v>99</v>
      </c>
      <c r="F101" s="281">
        <v>94.920000000000002</v>
      </c>
      <c r="G101" s="39"/>
      <c r="H101" s="45"/>
    </row>
    <row r="102" s="2" customFormat="1" ht="7.44" customHeight="1">
      <c r="A102" s="39"/>
      <c r="B102" s="152"/>
      <c r="C102" s="153"/>
      <c r="D102" s="153"/>
      <c r="E102" s="153"/>
      <c r="F102" s="153"/>
      <c r="G102" s="153"/>
      <c r="H102" s="45"/>
    </row>
    <row r="103" s="2" customFormat="1">
      <c r="A103" s="39"/>
      <c r="B103" s="39"/>
      <c r="C103" s="39"/>
      <c r="D103" s="39"/>
      <c r="E103" s="39"/>
      <c r="F103" s="39"/>
      <c r="G103" s="39"/>
      <c r="H103" s="39"/>
    </row>
  </sheetData>
  <sheetProtection sheet="1" formatColumns="0" formatRows="0" objects="1" scenarios="1" spinCount="100000" saltValue="2QqBgALS+EnYFgX84aFePp0mbXRZ9icoKi5xys8EvY9ro1xE794mtSceXZdUGUi0scjRrxuGkXpE1Esz7i4I3w==" hashValue="clcgVwGT+z/v4ZObn57Dpz2QpJuB6jK2+0rFK7MCWmfO4cjW48shgE9E+UO4PNOgXM7u1gPN64ixa+iuL9f8x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762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763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764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765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766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767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768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769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770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771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772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773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774</v>
      </c>
      <c r="F19" s="294" t="s">
        <v>775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776</v>
      </c>
      <c r="F20" s="294" t="s">
        <v>777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778</v>
      </c>
      <c r="F21" s="294" t="s">
        <v>779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780</v>
      </c>
      <c r="F22" s="294" t="s">
        <v>781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782</v>
      </c>
      <c r="F23" s="294" t="s">
        <v>783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784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785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786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787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788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789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790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791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792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131</v>
      </c>
      <c r="F36" s="294"/>
      <c r="G36" s="294" t="s">
        <v>793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794</v>
      </c>
      <c r="F37" s="294"/>
      <c r="G37" s="294" t="s">
        <v>795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55</v>
      </c>
      <c r="F38" s="294"/>
      <c r="G38" s="294" t="s">
        <v>796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56</v>
      </c>
      <c r="F39" s="294"/>
      <c r="G39" s="294" t="s">
        <v>797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132</v>
      </c>
      <c r="F40" s="294"/>
      <c r="G40" s="294" t="s">
        <v>798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133</v>
      </c>
      <c r="F41" s="294"/>
      <c r="G41" s="294" t="s">
        <v>799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800</v>
      </c>
      <c r="F42" s="294"/>
      <c r="G42" s="294" t="s">
        <v>801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802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803</v>
      </c>
      <c r="F44" s="294"/>
      <c r="G44" s="294" t="s">
        <v>804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135</v>
      </c>
      <c r="F45" s="294"/>
      <c r="G45" s="294" t="s">
        <v>805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806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807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808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809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810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811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812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813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814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815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816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817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818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819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820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821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822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823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824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825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826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827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828</v>
      </c>
      <c r="D76" s="312"/>
      <c r="E76" s="312"/>
      <c r="F76" s="312" t="s">
        <v>829</v>
      </c>
      <c r="G76" s="313"/>
      <c r="H76" s="312" t="s">
        <v>56</v>
      </c>
      <c r="I76" s="312" t="s">
        <v>59</v>
      </c>
      <c r="J76" s="312" t="s">
        <v>830</v>
      </c>
      <c r="K76" s="311"/>
    </row>
    <row r="77" s="1" customFormat="1" ht="17.25" customHeight="1">
      <c r="B77" s="309"/>
      <c r="C77" s="314" t="s">
        <v>831</v>
      </c>
      <c r="D77" s="314"/>
      <c r="E77" s="314"/>
      <c r="F77" s="315" t="s">
        <v>832</v>
      </c>
      <c r="G77" s="316"/>
      <c r="H77" s="314"/>
      <c r="I77" s="314"/>
      <c r="J77" s="314" t="s">
        <v>833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55</v>
      </c>
      <c r="D79" s="319"/>
      <c r="E79" s="319"/>
      <c r="F79" s="320" t="s">
        <v>834</v>
      </c>
      <c r="G79" s="321"/>
      <c r="H79" s="297" t="s">
        <v>835</v>
      </c>
      <c r="I79" s="297" t="s">
        <v>836</v>
      </c>
      <c r="J79" s="297">
        <v>20</v>
      </c>
      <c r="K79" s="311"/>
    </row>
    <row r="80" s="1" customFormat="1" ht="15" customHeight="1">
      <c r="B80" s="309"/>
      <c r="C80" s="297" t="s">
        <v>837</v>
      </c>
      <c r="D80" s="297"/>
      <c r="E80" s="297"/>
      <c r="F80" s="320" t="s">
        <v>834</v>
      </c>
      <c r="G80" s="321"/>
      <c r="H80" s="297" t="s">
        <v>838</v>
      </c>
      <c r="I80" s="297" t="s">
        <v>836</v>
      </c>
      <c r="J80" s="297">
        <v>120</v>
      </c>
      <c r="K80" s="311"/>
    </row>
    <row r="81" s="1" customFormat="1" ht="15" customHeight="1">
      <c r="B81" s="322"/>
      <c r="C81" s="297" t="s">
        <v>839</v>
      </c>
      <c r="D81" s="297"/>
      <c r="E81" s="297"/>
      <c r="F81" s="320" t="s">
        <v>840</v>
      </c>
      <c r="G81" s="321"/>
      <c r="H81" s="297" t="s">
        <v>841</v>
      </c>
      <c r="I81" s="297" t="s">
        <v>836</v>
      </c>
      <c r="J81" s="297">
        <v>50</v>
      </c>
      <c r="K81" s="311"/>
    </row>
    <row r="82" s="1" customFormat="1" ht="15" customHeight="1">
      <c r="B82" s="322"/>
      <c r="C82" s="297" t="s">
        <v>842</v>
      </c>
      <c r="D82" s="297"/>
      <c r="E82" s="297"/>
      <c r="F82" s="320" t="s">
        <v>834</v>
      </c>
      <c r="G82" s="321"/>
      <c r="H82" s="297" t="s">
        <v>843</v>
      </c>
      <c r="I82" s="297" t="s">
        <v>844</v>
      </c>
      <c r="J82" s="297"/>
      <c r="K82" s="311"/>
    </row>
    <row r="83" s="1" customFormat="1" ht="15" customHeight="1">
      <c r="B83" s="322"/>
      <c r="C83" s="323" t="s">
        <v>845</v>
      </c>
      <c r="D83" s="323"/>
      <c r="E83" s="323"/>
      <c r="F83" s="324" t="s">
        <v>840</v>
      </c>
      <c r="G83" s="323"/>
      <c r="H83" s="323" t="s">
        <v>846</v>
      </c>
      <c r="I83" s="323" t="s">
        <v>836</v>
      </c>
      <c r="J83" s="323">
        <v>15</v>
      </c>
      <c r="K83" s="311"/>
    </row>
    <row r="84" s="1" customFormat="1" ht="15" customHeight="1">
      <c r="B84" s="322"/>
      <c r="C84" s="323" t="s">
        <v>847</v>
      </c>
      <c r="D84" s="323"/>
      <c r="E84" s="323"/>
      <c r="F84" s="324" t="s">
        <v>840</v>
      </c>
      <c r="G84" s="323"/>
      <c r="H84" s="323" t="s">
        <v>848</v>
      </c>
      <c r="I84" s="323" t="s">
        <v>836</v>
      </c>
      <c r="J84" s="323">
        <v>15</v>
      </c>
      <c r="K84" s="311"/>
    </row>
    <row r="85" s="1" customFormat="1" ht="15" customHeight="1">
      <c r="B85" s="322"/>
      <c r="C85" s="323" t="s">
        <v>849</v>
      </c>
      <c r="D85" s="323"/>
      <c r="E85" s="323"/>
      <c r="F85" s="324" t="s">
        <v>840</v>
      </c>
      <c r="G85" s="323"/>
      <c r="H85" s="323" t="s">
        <v>850</v>
      </c>
      <c r="I85" s="323" t="s">
        <v>836</v>
      </c>
      <c r="J85" s="323">
        <v>20</v>
      </c>
      <c r="K85" s="311"/>
    </row>
    <row r="86" s="1" customFormat="1" ht="15" customHeight="1">
      <c r="B86" s="322"/>
      <c r="C86" s="323" t="s">
        <v>851</v>
      </c>
      <c r="D86" s="323"/>
      <c r="E86" s="323"/>
      <c r="F86" s="324" t="s">
        <v>840</v>
      </c>
      <c r="G86" s="323"/>
      <c r="H86" s="323" t="s">
        <v>852</v>
      </c>
      <c r="I86" s="323" t="s">
        <v>836</v>
      </c>
      <c r="J86" s="323">
        <v>20</v>
      </c>
      <c r="K86" s="311"/>
    </row>
    <row r="87" s="1" customFormat="1" ht="15" customHeight="1">
      <c r="B87" s="322"/>
      <c r="C87" s="297" t="s">
        <v>853</v>
      </c>
      <c r="D87" s="297"/>
      <c r="E87" s="297"/>
      <c r="F87" s="320" t="s">
        <v>840</v>
      </c>
      <c r="G87" s="321"/>
      <c r="H87" s="297" t="s">
        <v>854</v>
      </c>
      <c r="I87" s="297" t="s">
        <v>836</v>
      </c>
      <c r="J87" s="297">
        <v>50</v>
      </c>
      <c r="K87" s="311"/>
    </row>
    <row r="88" s="1" customFormat="1" ht="15" customHeight="1">
      <c r="B88" s="322"/>
      <c r="C88" s="297" t="s">
        <v>855</v>
      </c>
      <c r="D88" s="297"/>
      <c r="E88" s="297"/>
      <c r="F88" s="320" t="s">
        <v>840</v>
      </c>
      <c r="G88" s="321"/>
      <c r="H88" s="297" t="s">
        <v>856</v>
      </c>
      <c r="I88" s="297" t="s">
        <v>836</v>
      </c>
      <c r="J88" s="297">
        <v>20</v>
      </c>
      <c r="K88" s="311"/>
    </row>
    <row r="89" s="1" customFormat="1" ht="15" customHeight="1">
      <c r="B89" s="322"/>
      <c r="C89" s="297" t="s">
        <v>857</v>
      </c>
      <c r="D89" s="297"/>
      <c r="E89" s="297"/>
      <c r="F89" s="320" t="s">
        <v>840</v>
      </c>
      <c r="G89" s="321"/>
      <c r="H89" s="297" t="s">
        <v>858</v>
      </c>
      <c r="I89" s="297" t="s">
        <v>836</v>
      </c>
      <c r="J89" s="297">
        <v>20</v>
      </c>
      <c r="K89" s="311"/>
    </row>
    <row r="90" s="1" customFormat="1" ht="15" customHeight="1">
      <c r="B90" s="322"/>
      <c r="C90" s="297" t="s">
        <v>859</v>
      </c>
      <c r="D90" s="297"/>
      <c r="E90" s="297"/>
      <c r="F90" s="320" t="s">
        <v>840</v>
      </c>
      <c r="G90" s="321"/>
      <c r="H90" s="297" t="s">
        <v>860</v>
      </c>
      <c r="I90" s="297" t="s">
        <v>836</v>
      </c>
      <c r="J90" s="297">
        <v>50</v>
      </c>
      <c r="K90" s="311"/>
    </row>
    <row r="91" s="1" customFormat="1" ht="15" customHeight="1">
      <c r="B91" s="322"/>
      <c r="C91" s="297" t="s">
        <v>861</v>
      </c>
      <c r="D91" s="297"/>
      <c r="E91" s="297"/>
      <c r="F91" s="320" t="s">
        <v>840</v>
      </c>
      <c r="G91" s="321"/>
      <c r="H91" s="297" t="s">
        <v>861</v>
      </c>
      <c r="I91" s="297" t="s">
        <v>836</v>
      </c>
      <c r="J91" s="297">
        <v>50</v>
      </c>
      <c r="K91" s="311"/>
    </row>
    <row r="92" s="1" customFormat="1" ht="15" customHeight="1">
      <c r="B92" s="322"/>
      <c r="C92" s="297" t="s">
        <v>862</v>
      </c>
      <c r="D92" s="297"/>
      <c r="E92" s="297"/>
      <c r="F92" s="320" t="s">
        <v>840</v>
      </c>
      <c r="G92" s="321"/>
      <c r="H92" s="297" t="s">
        <v>863</v>
      </c>
      <c r="I92" s="297" t="s">
        <v>836</v>
      </c>
      <c r="J92" s="297">
        <v>255</v>
      </c>
      <c r="K92" s="311"/>
    </row>
    <row r="93" s="1" customFormat="1" ht="15" customHeight="1">
      <c r="B93" s="322"/>
      <c r="C93" s="297" t="s">
        <v>864</v>
      </c>
      <c r="D93" s="297"/>
      <c r="E93" s="297"/>
      <c r="F93" s="320" t="s">
        <v>834</v>
      </c>
      <c r="G93" s="321"/>
      <c r="H93" s="297" t="s">
        <v>865</v>
      </c>
      <c r="I93" s="297" t="s">
        <v>866</v>
      </c>
      <c r="J93" s="297"/>
      <c r="K93" s="311"/>
    </row>
    <row r="94" s="1" customFormat="1" ht="15" customHeight="1">
      <c r="B94" s="322"/>
      <c r="C94" s="297" t="s">
        <v>867</v>
      </c>
      <c r="D94" s="297"/>
      <c r="E94" s="297"/>
      <c r="F94" s="320" t="s">
        <v>834</v>
      </c>
      <c r="G94" s="321"/>
      <c r="H94" s="297" t="s">
        <v>868</v>
      </c>
      <c r="I94" s="297" t="s">
        <v>869</v>
      </c>
      <c r="J94" s="297"/>
      <c r="K94" s="311"/>
    </row>
    <row r="95" s="1" customFormat="1" ht="15" customHeight="1">
      <c r="B95" s="322"/>
      <c r="C95" s="297" t="s">
        <v>870</v>
      </c>
      <c r="D95" s="297"/>
      <c r="E95" s="297"/>
      <c r="F95" s="320" t="s">
        <v>834</v>
      </c>
      <c r="G95" s="321"/>
      <c r="H95" s="297" t="s">
        <v>870</v>
      </c>
      <c r="I95" s="297" t="s">
        <v>869</v>
      </c>
      <c r="J95" s="297"/>
      <c r="K95" s="311"/>
    </row>
    <row r="96" s="1" customFormat="1" ht="15" customHeight="1">
      <c r="B96" s="322"/>
      <c r="C96" s="297" t="s">
        <v>40</v>
      </c>
      <c r="D96" s="297"/>
      <c r="E96" s="297"/>
      <c r="F96" s="320" t="s">
        <v>834</v>
      </c>
      <c r="G96" s="321"/>
      <c r="H96" s="297" t="s">
        <v>871</v>
      </c>
      <c r="I96" s="297" t="s">
        <v>869</v>
      </c>
      <c r="J96" s="297"/>
      <c r="K96" s="311"/>
    </row>
    <row r="97" s="1" customFormat="1" ht="15" customHeight="1">
      <c r="B97" s="322"/>
      <c r="C97" s="297" t="s">
        <v>50</v>
      </c>
      <c r="D97" s="297"/>
      <c r="E97" s="297"/>
      <c r="F97" s="320" t="s">
        <v>834</v>
      </c>
      <c r="G97" s="321"/>
      <c r="H97" s="297" t="s">
        <v>872</v>
      </c>
      <c r="I97" s="297" t="s">
        <v>869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873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828</v>
      </c>
      <c r="D103" s="312"/>
      <c r="E103" s="312"/>
      <c r="F103" s="312" t="s">
        <v>829</v>
      </c>
      <c r="G103" s="313"/>
      <c r="H103" s="312" t="s">
        <v>56</v>
      </c>
      <c r="I103" s="312" t="s">
        <v>59</v>
      </c>
      <c r="J103" s="312" t="s">
        <v>830</v>
      </c>
      <c r="K103" s="311"/>
    </row>
    <row r="104" s="1" customFormat="1" ht="17.25" customHeight="1">
      <c r="B104" s="309"/>
      <c r="C104" s="314" t="s">
        <v>831</v>
      </c>
      <c r="D104" s="314"/>
      <c r="E104" s="314"/>
      <c r="F104" s="315" t="s">
        <v>832</v>
      </c>
      <c r="G104" s="316"/>
      <c r="H104" s="314"/>
      <c r="I104" s="314"/>
      <c r="J104" s="314" t="s">
        <v>833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55</v>
      </c>
      <c r="D106" s="319"/>
      <c r="E106" s="319"/>
      <c r="F106" s="320" t="s">
        <v>834</v>
      </c>
      <c r="G106" s="297"/>
      <c r="H106" s="297" t="s">
        <v>874</v>
      </c>
      <c r="I106" s="297" t="s">
        <v>836</v>
      </c>
      <c r="J106" s="297">
        <v>20</v>
      </c>
      <c r="K106" s="311"/>
    </row>
    <row r="107" s="1" customFormat="1" ht="15" customHeight="1">
      <c r="B107" s="309"/>
      <c r="C107" s="297" t="s">
        <v>837</v>
      </c>
      <c r="D107" s="297"/>
      <c r="E107" s="297"/>
      <c r="F107" s="320" t="s">
        <v>834</v>
      </c>
      <c r="G107" s="297"/>
      <c r="H107" s="297" t="s">
        <v>874</v>
      </c>
      <c r="I107" s="297" t="s">
        <v>836</v>
      </c>
      <c r="J107" s="297">
        <v>120</v>
      </c>
      <c r="K107" s="311"/>
    </row>
    <row r="108" s="1" customFormat="1" ht="15" customHeight="1">
      <c r="B108" s="322"/>
      <c r="C108" s="297" t="s">
        <v>839</v>
      </c>
      <c r="D108" s="297"/>
      <c r="E108" s="297"/>
      <c r="F108" s="320" t="s">
        <v>840</v>
      </c>
      <c r="G108" s="297"/>
      <c r="H108" s="297" t="s">
        <v>874</v>
      </c>
      <c r="I108" s="297" t="s">
        <v>836</v>
      </c>
      <c r="J108" s="297">
        <v>50</v>
      </c>
      <c r="K108" s="311"/>
    </row>
    <row r="109" s="1" customFormat="1" ht="15" customHeight="1">
      <c r="B109" s="322"/>
      <c r="C109" s="297" t="s">
        <v>842</v>
      </c>
      <c r="D109" s="297"/>
      <c r="E109" s="297"/>
      <c r="F109" s="320" t="s">
        <v>834</v>
      </c>
      <c r="G109" s="297"/>
      <c r="H109" s="297" t="s">
        <v>874</v>
      </c>
      <c r="I109" s="297" t="s">
        <v>844</v>
      </c>
      <c r="J109" s="297"/>
      <c r="K109" s="311"/>
    </row>
    <row r="110" s="1" customFormat="1" ht="15" customHeight="1">
      <c r="B110" s="322"/>
      <c r="C110" s="297" t="s">
        <v>853</v>
      </c>
      <c r="D110" s="297"/>
      <c r="E110" s="297"/>
      <c r="F110" s="320" t="s">
        <v>840</v>
      </c>
      <c r="G110" s="297"/>
      <c r="H110" s="297" t="s">
        <v>874</v>
      </c>
      <c r="I110" s="297" t="s">
        <v>836</v>
      </c>
      <c r="J110" s="297">
        <v>50</v>
      </c>
      <c r="K110" s="311"/>
    </row>
    <row r="111" s="1" customFormat="1" ht="15" customHeight="1">
      <c r="B111" s="322"/>
      <c r="C111" s="297" t="s">
        <v>861</v>
      </c>
      <c r="D111" s="297"/>
      <c r="E111" s="297"/>
      <c r="F111" s="320" t="s">
        <v>840</v>
      </c>
      <c r="G111" s="297"/>
      <c r="H111" s="297" t="s">
        <v>874</v>
      </c>
      <c r="I111" s="297" t="s">
        <v>836</v>
      </c>
      <c r="J111" s="297">
        <v>50</v>
      </c>
      <c r="K111" s="311"/>
    </row>
    <row r="112" s="1" customFormat="1" ht="15" customHeight="1">
      <c r="B112" s="322"/>
      <c r="C112" s="297" t="s">
        <v>859</v>
      </c>
      <c r="D112" s="297"/>
      <c r="E112" s="297"/>
      <c r="F112" s="320" t="s">
        <v>840</v>
      </c>
      <c r="G112" s="297"/>
      <c r="H112" s="297" t="s">
        <v>874</v>
      </c>
      <c r="I112" s="297" t="s">
        <v>836</v>
      </c>
      <c r="J112" s="297">
        <v>50</v>
      </c>
      <c r="K112" s="311"/>
    </row>
    <row r="113" s="1" customFormat="1" ht="15" customHeight="1">
      <c r="B113" s="322"/>
      <c r="C113" s="297" t="s">
        <v>55</v>
      </c>
      <c r="D113" s="297"/>
      <c r="E113" s="297"/>
      <c r="F113" s="320" t="s">
        <v>834</v>
      </c>
      <c r="G113" s="297"/>
      <c r="H113" s="297" t="s">
        <v>875</v>
      </c>
      <c r="I113" s="297" t="s">
        <v>836</v>
      </c>
      <c r="J113" s="297">
        <v>20</v>
      </c>
      <c r="K113" s="311"/>
    </row>
    <row r="114" s="1" customFormat="1" ht="15" customHeight="1">
      <c r="B114" s="322"/>
      <c r="C114" s="297" t="s">
        <v>876</v>
      </c>
      <c r="D114" s="297"/>
      <c r="E114" s="297"/>
      <c r="F114" s="320" t="s">
        <v>834</v>
      </c>
      <c r="G114" s="297"/>
      <c r="H114" s="297" t="s">
        <v>877</v>
      </c>
      <c r="I114" s="297" t="s">
        <v>836</v>
      </c>
      <c r="J114" s="297">
        <v>120</v>
      </c>
      <c r="K114" s="311"/>
    </row>
    <row r="115" s="1" customFormat="1" ht="15" customHeight="1">
      <c r="B115" s="322"/>
      <c r="C115" s="297" t="s">
        <v>40</v>
      </c>
      <c r="D115" s="297"/>
      <c r="E115" s="297"/>
      <c r="F115" s="320" t="s">
        <v>834</v>
      </c>
      <c r="G115" s="297"/>
      <c r="H115" s="297" t="s">
        <v>878</v>
      </c>
      <c r="I115" s="297" t="s">
        <v>869</v>
      </c>
      <c r="J115" s="297"/>
      <c r="K115" s="311"/>
    </row>
    <row r="116" s="1" customFormat="1" ht="15" customHeight="1">
      <c r="B116" s="322"/>
      <c r="C116" s="297" t="s">
        <v>50</v>
      </c>
      <c r="D116" s="297"/>
      <c r="E116" s="297"/>
      <c r="F116" s="320" t="s">
        <v>834</v>
      </c>
      <c r="G116" s="297"/>
      <c r="H116" s="297" t="s">
        <v>879</v>
      </c>
      <c r="I116" s="297" t="s">
        <v>869</v>
      </c>
      <c r="J116" s="297"/>
      <c r="K116" s="311"/>
    </row>
    <row r="117" s="1" customFormat="1" ht="15" customHeight="1">
      <c r="B117" s="322"/>
      <c r="C117" s="297" t="s">
        <v>59</v>
      </c>
      <c r="D117" s="297"/>
      <c r="E117" s="297"/>
      <c r="F117" s="320" t="s">
        <v>834</v>
      </c>
      <c r="G117" s="297"/>
      <c r="H117" s="297" t="s">
        <v>880</v>
      </c>
      <c r="I117" s="297" t="s">
        <v>881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882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828</v>
      </c>
      <c r="D123" s="312"/>
      <c r="E123" s="312"/>
      <c r="F123" s="312" t="s">
        <v>829</v>
      </c>
      <c r="G123" s="313"/>
      <c r="H123" s="312" t="s">
        <v>56</v>
      </c>
      <c r="I123" s="312" t="s">
        <v>59</v>
      </c>
      <c r="J123" s="312" t="s">
        <v>830</v>
      </c>
      <c r="K123" s="341"/>
    </row>
    <row r="124" s="1" customFormat="1" ht="17.25" customHeight="1">
      <c r="B124" s="340"/>
      <c r="C124" s="314" t="s">
        <v>831</v>
      </c>
      <c r="D124" s="314"/>
      <c r="E124" s="314"/>
      <c r="F124" s="315" t="s">
        <v>832</v>
      </c>
      <c r="G124" s="316"/>
      <c r="H124" s="314"/>
      <c r="I124" s="314"/>
      <c r="J124" s="314" t="s">
        <v>833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837</v>
      </c>
      <c r="D126" s="319"/>
      <c r="E126" s="319"/>
      <c r="F126" s="320" t="s">
        <v>834</v>
      </c>
      <c r="G126" s="297"/>
      <c r="H126" s="297" t="s">
        <v>874</v>
      </c>
      <c r="I126" s="297" t="s">
        <v>836</v>
      </c>
      <c r="J126" s="297">
        <v>120</v>
      </c>
      <c r="K126" s="345"/>
    </row>
    <row r="127" s="1" customFormat="1" ht="15" customHeight="1">
      <c r="B127" s="342"/>
      <c r="C127" s="297" t="s">
        <v>883</v>
      </c>
      <c r="D127" s="297"/>
      <c r="E127" s="297"/>
      <c r="F127" s="320" t="s">
        <v>834</v>
      </c>
      <c r="G127" s="297"/>
      <c r="H127" s="297" t="s">
        <v>884</v>
      </c>
      <c r="I127" s="297" t="s">
        <v>836</v>
      </c>
      <c r="J127" s="297" t="s">
        <v>885</v>
      </c>
      <c r="K127" s="345"/>
    </row>
    <row r="128" s="1" customFormat="1" ht="15" customHeight="1">
      <c r="B128" s="342"/>
      <c r="C128" s="297" t="s">
        <v>782</v>
      </c>
      <c r="D128" s="297"/>
      <c r="E128" s="297"/>
      <c r="F128" s="320" t="s">
        <v>834</v>
      </c>
      <c r="G128" s="297"/>
      <c r="H128" s="297" t="s">
        <v>886</v>
      </c>
      <c r="I128" s="297" t="s">
        <v>836</v>
      </c>
      <c r="J128" s="297" t="s">
        <v>885</v>
      </c>
      <c r="K128" s="345"/>
    </row>
    <row r="129" s="1" customFormat="1" ht="15" customHeight="1">
      <c r="B129" s="342"/>
      <c r="C129" s="297" t="s">
        <v>845</v>
      </c>
      <c r="D129" s="297"/>
      <c r="E129" s="297"/>
      <c r="F129" s="320" t="s">
        <v>840</v>
      </c>
      <c r="G129" s="297"/>
      <c r="H129" s="297" t="s">
        <v>846</v>
      </c>
      <c r="I129" s="297" t="s">
        <v>836</v>
      </c>
      <c r="J129" s="297">
        <v>15</v>
      </c>
      <c r="K129" s="345"/>
    </row>
    <row r="130" s="1" customFormat="1" ht="15" customHeight="1">
      <c r="B130" s="342"/>
      <c r="C130" s="323" t="s">
        <v>847</v>
      </c>
      <c r="D130" s="323"/>
      <c r="E130" s="323"/>
      <c r="F130" s="324" t="s">
        <v>840</v>
      </c>
      <c r="G130" s="323"/>
      <c r="H130" s="323" t="s">
        <v>848</v>
      </c>
      <c r="I130" s="323" t="s">
        <v>836</v>
      </c>
      <c r="J130" s="323">
        <v>15</v>
      </c>
      <c r="K130" s="345"/>
    </row>
    <row r="131" s="1" customFormat="1" ht="15" customHeight="1">
      <c r="B131" s="342"/>
      <c r="C131" s="323" t="s">
        <v>849</v>
      </c>
      <c r="D131" s="323"/>
      <c r="E131" s="323"/>
      <c r="F131" s="324" t="s">
        <v>840</v>
      </c>
      <c r="G131" s="323"/>
      <c r="H131" s="323" t="s">
        <v>850</v>
      </c>
      <c r="I131" s="323" t="s">
        <v>836</v>
      </c>
      <c r="J131" s="323">
        <v>20</v>
      </c>
      <c r="K131" s="345"/>
    </row>
    <row r="132" s="1" customFormat="1" ht="15" customHeight="1">
      <c r="B132" s="342"/>
      <c r="C132" s="323" t="s">
        <v>851</v>
      </c>
      <c r="D132" s="323"/>
      <c r="E132" s="323"/>
      <c r="F132" s="324" t="s">
        <v>840</v>
      </c>
      <c r="G132" s="323"/>
      <c r="H132" s="323" t="s">
        <v>852</v>
      </c>
      <c r="I132" s="323" t="s">
        <v>836</v>
      </c>
      <c r="J132" s="323">
        <v>20</v>
      </c>
      <c r="K132" s="345"/>
    </row>
    <row r="133" s="1" customFormat="1" ht="15" customHeight="1">
      <c r="B133" s="342"/>
      <c r="C133" s="297" t="s">
        <v>839</v>
      </c>
      <c r="D133" s="297"/>
      <c r="E133" s="297"/>
      <c r="F133" s="320" t="s">
        <v>840</v>
      </c>
      <c r="G133" s="297"/>
      <c r="H133" s="297" t="s">
        <v>874</v>
      </c>
      <c r="I133" s="297" t="s">
        <v>836</v>
      </c>
      <c r="J133" s="297">
        <v>50</v>
      </c>
      <c r="K133" s="345"/>
    </row>
    <row r="134" s="1" customFormat="1" ht="15" customHeight="1">
      <c r="B134" s="342"/>
      <c r="C134" s="297" t="s">
        <v>853</v>
      </c>
      <c r="D134" s="297"/>
      <c r="E134" s="297"/>
      <c r="F134" s="320" t="s">
        <v>840</v>
      </c>
      <c r="G134" s="297"/>
      <c r="H134" s="297" t="s">
        <v>874</v>
      </c>
      <c r="I134" s="297" t="s">
        <v>836</v>
      </c>
      <c r="J134" s="297">
        <v>50</v>
      </c>
      <c r="K134" s="345"/>
    </row>
    <row r="135" s="1" customFormat="1" ht="15" customHeight="1">
      <c r="B135" s="342"/>
      <c r="C135" s="297" t="s">
        <v>859</v>
      </c>
      <c r="D135" s="297"/>
      <c r="E135" s="297"/>
      <c r="F135" s="320" t="s">
        <v>840</v>
      </c>
      <c r="G135" s="297"/>
      <c r="H135" s="297" t="s">
        <v>874</v>
      </c>
      <c r="I135" s="297" t="s">
        <v>836</v>
      </c>
      <c r="J135" s="297">
        <v>50</v>
      </c>
      <c r="K135" s="345"/>
    </row>
    <row r="136" s="1" customFormat="1" ht="15" customHeight="1">
      <c r="B136" s="342"/>
      <c r="C136" s="297" t="s">
        <v>861</v>
      </c>
      <c r="D136" s="297"/>
      <c r="E136" s="297"/>
      <c r="F136" s="320" t="s">
        <v>840</v>
      </c>
      <c r="G136" s="297"/>
      <c r="H136" s="297" t="s">
        <v>874</v>
      </c>
      <c r="I136" s="297" t="s">
        <v>836</v>
      </c>
      <c r="J136" s="297">
        <v>50</v>
      </c>
      <c r="K136" s="345"/>
    </row>
    <row r="137" s="1" customFormat="1" ht="15" customHeight="1">
      <c r="B137" s="342"/>
      <c r="C137" s="297" t="s">
        <v>862</v>
      </c>
      <c r="D137" s="297"/>
      <c r="E137" s="297"/>
      <c r="F137" s="320" t="s">
        <v>840</v>
      </c>
      <c r="G137" s="297"/>
      <c r="H137" s="297" t="s">
        <v>887</v>
      </c>
      <c r="I137" s="297" t="s">
        <v>836</v>
      </c>
      <c r="J137" s="297">
        <v>255</v>
      </c>
      <c r="K137" s="345"/>
    </row>
    <row r="138" s="1" customFormat="1" ht="15" customHeight="1">
      <c r="B138" s="342"/>
      <c r="C138" s="297" t="s">
        <v>864</v>
      </c>
      <c r="D138" s="297"/>
      <c r="E138" s="297"/>
      <c r="F138" s="320" t="s">
        <v>834</v>
      </c>
      <c r="G138" s="297"/>
      <c r="H138" s="297" t="s">
        <v>888</v>
      </c>
      <c r="I138" s="297" t="s">
        <v>866</v>
      </c>
      <c r="J138" s="297"/>
      <c r="K138" s="345"/>
    </row>
    <row r="139" s="1" customFormat="1" ht="15" customHeight="1">
      <c r="B139" s="342"/>
      <c r="C139" s="297" t="s">
        <v>867</v>
      </c>
      <c r="D139" s="297"/>
      <c r="E139" s="297"/>
      <c r="F139" s="320" t="s">
        <v>834</v>
      </c>
      <c r="G139" s="297"/>
      <c r="H139" s="297" t="s">
        <v>889</v>
      </c>
      <c r="I139" s="297" t="s">
        <v>869</v>
      </c>
      <c r="J139" s="297"/>
      <c r="K139" s="345"/>
    </row>
    <row r="140" s="1" customFormat="1" ht="15" customHeight="1">
      <c r="B140" s="342"/>
      <c r="C140" s="297" t="s">
        <v>870</v>
      </c>
      <c r="D140" s="297"/>
      <c r="E140" s="297"/>
      <c r="F140" s="320" t="s">
        <v>834</v>
      </c>
      <c r="G140" s="297"/>
      <c r="H140" s="297" t="s">
        <v>870</v>
      </c>
      <c r="I140" s="297" t="s">
        <v>869</v>
      </c>
      <c r="J140" s="297"/>
      <c r="K140" s="345"/>
    </row>
    <row r="141" s="1" customFormat="1" ht="15" customHeight="1">
      <c r="B141" s="342"/>
      <c r="C141" s="297" t="s">
        <v>40</v>
      </c>
      <c r="D141" s="297"/>
      <c r="E141" s="297"/>
      <c r="F141" s="320" t="s">
        <v>834</v>
      </c>
      <c r="G141" s="297"/>
      <c r="H141" s="297" t="s">
        <v>890</v>
      </c>
      <c r="I141" s="297" t="s">
        <v>869</v>
      </c>
      <c r="J141" s="297"/>
      <c r="K141" s="345"/>
    </row>
    <row r="142" s="1" customFormat="1" ht="15" customHeight="1">
      <c r="B142" s="342"/>
      <c r="C142" s="297" t="s">
        <v>891</v>
      </c>
      <c r="D142" s="297"/>
      <c r="E142" s="297"/>
      <c r="F142" s="320" t="s">
        <v>834</v>
      </c>
      <c r="G142" s="297"/>
      <c r="H142" s="297" t="s">
        <v>892</v>
      </c>
      <c r="I142" s="297" t="s">
        <v>869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893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828</v>
      </c>
      <c r="D148" s="312"/>
      <c r="E148" s="312"/>
      <c r="F148" s="312" t="s">
        <v>829</v>
      </c>
      <c r="G148" s="313"/>
      <c r="H148" s="312" t="s">
        <v>56</v>
      </c>
      <c r="I148" s="312" t="s">
        <v>59</v>
      </c>
      <c r="J148" s="312" t="s">
        <v>830</v>
      </c>
      <c r="K148" s="311"/>
    </row>
    <row r="149" s="1" customFormat="1" ht="17.25" customHeight="1">
      <c r="B149" s="309"/>
      <c r="C149" s="314" t="s">
        <v>831</v>
      </c>
      <c r="D149" s="314"/>
      <c r="E149" s="314"/>
      <c r="F149" s="315" t="s">
        <v>832</v>
      </c>
      <c r="G149" s="316"/>
      <c r="H149" s="314"/>
      <c r="I149" s="314"/>
      <c r="J149" s="314" t="s">
        <v>833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837</v>
      </c>
      <c r="D151" s="297"/>
      <c r="E151" s="297"/>
      <c r="F151" s="350" t="s">
        <v>834</v>
      </c>
      <c r="G151" s="297"/>
      <c r="H151" s="349" t="s">
        <v>874</v>
      </c>
      <c r="I151" s="349" t="s">
        <v>836</v>
      </c>
      <c r="J151" s="349">
        <v>120</v>
      </c>
      <c r="K151" s="345"/>
    </row>
    <row r="152" s="1" customFormat="1" ht="15" customHeight="1">
      <c r="B152" s="322"/>
      <c r="C152" s="349" t="s">
        <v>883</v>
      </c>
      <c r="D152" s="297"/>
      <c r="E152" s="297"/>
      <c r="F152" s="350" t="s">
        <v>834</v>
      </c>
      <c r="G152" s="297"/>
      <c r="H152" s="349" t="s">
        <v>894</v>
      </c>
      <c r="I152" s="349" t="s">
        <v>836</v>
      </c>
      <c r="J152" s="349" t="s">
        <v>885</v>
      </c>
      <c r="K152" s="345"/>
    </row>
    <row r="153" s="1" customFormat="1" ht="15" customHeight="1">
      <c r="B153" s="322"/>
      <c r="C153" s="349" t="s">
        <v>782</v>
      </c>
      <c r="D153" s="297"/>
      <c r="E153" s="297"/>
      <c r="F153" s="350" t="s">
        <v>834</v>
      </c>
      <c r="G153" s="297"/>
      <c r="H153" s="349" t="s">
        <v>895</v>
      </c>
      <c r="I153" s="349" t="s">
        <v>836</v>
      </c>
      <c r="J153" s="349" t="s">
        <v>885</v>
      </c>
      <c r="K153" s="345"/>
    </row>
    <row r="154" s="1" customFormat="1" ht="15" customHeight="1">
      <c r="B154" s="322"/>
      <c r="C154" s="349" t="s">
        <v>839</v>
      </c>
      <c r="D154" s="297"/>
      <c r="E154" s="297"/>
      <c r="F154" s="350" t="s">
        <v>840</v>
      </c>
      <c r="G154" s="297"/>
      <c r="H154" s="349" t="s">
        <v>874</v>
      </c>
      <c r="I154" s="349" t="s">
        <v>836</v>
      </c>
      <c r="J154" s="349">
        <v>50</v>
      </c>
      <c r="K154" s="345"/>
    </row>
    <row r="155" s="1" customFormat="1" ht="15" customHeight="1">
      <c r="B155" s="322"/>
      <c r="C155" s="349" t="s">
        <v>842</v>
      </c>
      <c r="D155" s="297"/>
      <c r="E155" s="297"/>
      <c r="F155" s="350" t="s">
        <v>834</v>
      </c>
      <c r="G155" s="297"/>
      <c r="H155" s="349" t="s">
        <v>874</v>
      </c>
      <c r="I155" s="349" t="s">
        <v>844</v>
      </c>
      <c r="J155" s="349"/>
      <c r="K155" s="345"/>
    </row>
    <row r="156" s="1" customFormat="1" ht="15" customHeight="1">
      <c r="B156" s="322"/>
      <c r="C156" s="349" t="s">
        <v>853</v>
      </c>
      <c r="D156" s="297"/>
      <c r="E156" s="297"/>
      <c r="F156" s="350" t="s">
        <v>840</v>
      </c>
      <c r="G156" s="297"/>
      <c r="H156" s="349" t="s">
        <v>874</v>
      </c>
      <c r="I156" s="349" t="s">
        <v>836</v>
      </c>
      <c r="J156" s="349">
        <v>50</v>
      </c>
      <c r="K156" s="345"/>
    </row>
    <row r="157" s="1" customFormat="1" ht="15" customHeight="1">
      <c r="B157" s="322"/>
      <c r="C157" s="349" t="s">
        <v>861</v>
      </c>
      <c r="D157" s="297"/>
      <c r="E157" s="297"/>
      <c r="F157" s="350" t="s">
        <v>840</v>
      </c>
      <c r="G157" s="297"/>
      <c r="H157" s="349" t="s">
        <v>874</v>
      </c>
      <c r="I157" s="349" t="s">
        <v>836</v>
      </c>
      <c r="J157" s="349">
        <v>50</v>
      </c>
      <c r="K157" s="345"/>
    </row>
    <row r="158" s="1" customFormat="1" ht="15" customHeight="1">
      <c r="B158" s="322"/>
      <c r="C158" s="349" t="s">
        <v>859</v>
      </c>
      <c r="D158" s="297"/>
      <c r="E158" s="297"/>
      <c r="F158" s="350" t="s">
        <v>840</v>
      </c>
      <c r="G158" s="297"/>
      <c r="H158" s="349" t="s">
        <v>874</v>
      </c>
      <c r="I158" s="349" t="s">
        <v>836</v>
      </c>
      <c r="J158" s="349">
        <v>50</v>
      </c>
      <c r="K158" s="345"/>
    </row>
    <row r="159" s="1" customFormat="1" ht="15" customHeight="1">
      <c r="B159" s="322"/>
      <c r="C159" s="349" t="s">
        <v>108</v>
      </c>
      <c r="D159" s="297"/>
      <c r="E159" s="297"/>
      <c r="F159" s="350" t="s">
        <v>834</v>
      </c>
      <c r="G159" s="297"/>
      <c r="H159" s="349" t="s">
        <v>896</v>
      </c>
      <c r="I159" s="349" t="s">
        <v>836</v>
      </c>
      <c r="J159" s="349" t="s">
        <v>897</v>
      </c>
      <c r="K159" s="345"/>
    </row>
    <row r="160" s="1" customFormat="1" ht="15" customHeight="1">
      <c r="B160" s="322"/>
      <c r="C160" s="349" t="s">
        <v>898</v>
      </c>
      <c r="D160" s="297"/>
      <c r="E160" s="297"/>
      <c r="F160" s="350" t="s">
        <v>834</v>
      </c>
      <c r="G160" s="297"/>
      <c r="H160" s="349" t="s">
        <v>899</v>
      </c>
      <c r="I160" s="349" t="s">
        <v>869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900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828</v>
      </c>
      <c r="D166" s="312"/>
      <c r="E166" s="312"/>
      <c r="F166" s="312" t="s">
        <v>829</v>
      </c>
      <c r="G166" s="354"/>
      <c r="H166" s="355" t="s">
        <v>56</v>
      </c>
      <c r="I166" s="355" t="s">
        <v>59</v>
      </c>
      <c r="J166" s="312" t="s">
        <v>830</v>
      </c>
      <c r="K166" s="289"/>
    </row>
    <row r="167" s="1" customFormat="1" ht="17.25" customHeight="1">
      <c r="B167" s="290"/>
      <c r="C167" s="314" t="s">
        <v>831</v>
      </c>
      <c r="D167" s="314"/>
      <c r="E167" s="314"/>
      <c r="F167" s="315" t="s">
        <v>832</v>
      </c>
      <c r="G167" s="356"/>
      <c r="H167" s="357"/>
      <c r="I167" s="357"/>
      <c r="J167" s="314" t="s">
        <v>833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837</v>
      </c>
      <c r="D169" s="297"/>
      <c r="E169" s="297"/>
      <c r="F169" s="320" t="s">
        <v>834</v>
      </c>
      <c r="G169" s="297"/>
      <c r="H169" s="297" t="s">
        <v>874</v>
      </c>
      <c r="I169" s="297" t="s">
        <v>836</v>
      </c>
      <c r="J169" s="297">
        <v>120</v>
      </c>
      <c r="K169" s="345"/>
    </row>
    <row r="170" s="1" customFormat="1" ht="15" customHeight="1">
      <c r="B170" s="322"/>
      <c r="C170" s="297" t="s">
        <v>883</v>
      </c>
      <c r="D170" s="297"/>
      <c r="E170" s="297"/>
      <c r="F170" s="320" t="s">
        <v>834</v>
      </c>
      <c r="G170" s="297"/>
      <c r="H170" s="297" t="s">
        <v>884</v>
      </c>
      <c r="I170" s="297" t="s">
        <v>836</v>
      </c>
      <c r="J170" s="297" t="s">
        <v>885</v>
      </c>
      <c r="K170" s="345"/>
    </row>
    <row r="171" s="1" customFormat="1" ht="15" customHeight="1">
      <c r="B171" s="322"/>
      <c r="C171" s="297" t="s">
        <v>782</v>
      </c>
      <c r="D171" s="297"/>
      <c r="E171" s="297"/>
      <c r="F171" s="320" t="s">
        <v>834</v>
      </c>
      <c r="G171" s="297"/>
      <c r="H171" s="297" t="s">
        <v>901</v>
      </c>
      <c r="I171" s="297" t="s">
        <v>836</v>
      </c>
      <c r="J171" s="297" t="s">
        <v>885</v>
      </c>
      <c r="K171" s="345"/>
    </row>
    <row r="172" s="1" customFormat="1" ht="15" customHeight="1">
      <c r="B172" s="322"/>
      <c r="C172" s="297" t="s">
        <v>839</v>
      </c>
      <c r="D172" s="297"/>
      <c r="E172" s="297"/>
      <c r="F172" s="320" t="s">
        <v>840</v>
      </c>
      <c r="G172" s="297"/>
      <c r="H172" s="297" t="s">
        <v>901</v>
      </c>
      <c r="I172" s="297" t="s">
        <v>836</v>
      </c>
      <c r="J172" s="297">
        <v>50</v>
      </c>
      <c r="K172" s="345"/>
    </row>
    <row r="173" s="1" customFormat="1" ht="15" customHeight="1">
      <c r="B173" s="322"/>
      <c r="C173" s="297" t="s">
        <v>842</v>
      </c>
      <c r="D173" s="297"/>
      <c r="E173" s="297"/>
      <c r="F173" s="320" t="s">
        <v>834</v>
      </c>
      <c r="G173" s="297"/>
      <c r="H173" s="297" t="s">
        <v>901</v>
      </c>
      <c r="I173" s="297" t="s">
        <v>844</v>
      </c>
      <c r="J173" s="297"/>
      <c r="K173" s="345"/>
    </row>
    <row r="174" s="1" customFormat="1" ht="15" customHeight="1">
      <c r="B174" s="322"/>
      <c r="C174" s="297" t="s">
        <v>853</v>
      </c>
      <c r="D174" s="297"/>
      <c r="E174" s="297"/>
      <c r="F174" s="320" t="s">
        <v>840</v>
      </c>
      <c r="G174" s="297"/>
      <c r="H174" s="297" t="s">
        <v>901</v>
      </c>
      <c r="I174" s="297" t="s">
        <v>836</v>
      </c>
      <c r="J174" s="297">
        <v>50</v>
      </c>
      <c r="K174" s="345"/>
    </row>
    <row r="175" s="1" customFormat="1" ht="15" customHeight="1">
      <c r="B175" s="322"/>
      <c r="C175" s="297" t="s">
        <v>861</v>
      </c>
      <c r="D175" s="297"/>
      <c r="E175" s="297"/>
      <c r="F175" s="320" t="s">
        <v>840</v>
      </c>
      <c r="G175" s="297"/>
      <c r="H175" s="297" t="s">
        <v>901</v>
      </c>
      <c r="I175" s="297" t="s">
        <v>836</v>
      </c>
      <c r="J175" s="297">
        <v>50</v>
      </c>
      <c r="K175" s="345"/>
    </row>
    <row r="176" s="1" customFormat="1" ht="15" customHeight="1">
      <c r="B176" s="322"/>
      <c r="C176" s="297" t="s">
        <v>859</v>
      </c>
      <c r="D176" s="297"/>
      <c r="E176" s="297"/>
      <c r="F176" s="320" t="s">
        <v>840</v>
      </c>
      <c r="G176" s="297"/>
      <c r="H176" s="297" t="s">
        <v>901</v>
      </c>
      <c r="I176" s="297" t="s">
        <v>836</v>
      </c>
      <c r="J176" s="297">
        <v>50</v>
      </c>
      <c r="K176" s="345"/>
    </row>
    <row r="177" s="1" customFormat="1" ht="15" customHeight="1">
      <c r="B177" s="322"/>
      <c r="C177" s="297" t="s">
        <v>131</v>
      </c>
      <c r="D177" s="297"/>
      <c r="E177" s="297"/>
      <c r="F177" s="320" t="s">
        <v>834</v>
      </c>
      <c r="G177" s="297"/>
      <c r="H177" s="297" t="s">
        <v>902</v>
      </c>
      <c r="I177" s="297" t="s">
        <v>903</v>
      </c>
      <c r="J177" s="297"/>
      <c r="K177" s="345"/>
    </row>
    <row r="178" s="1" customFormat="1" ht="15" customHeight="1">
      <c r="B178" s="322"/>
      <c r="C178" s="297" t="s">
        <v>59</v>
      </c>
      <c r="D178" s="297"/>
      <c r="E178" s="297"/>
      <c r="F178" s="320" t="s">
        <v>834</v>
      </c>
      <c r="G178" s="297"/>
      <c r="H178" s="297" t="s">
        <v>904</v>
      </c>
      <c r="I178" s="297" t="s">
        <v>905</v>
      </c>
      <c r="J178" s="297">
        <v>1</v>
      </c>
      <c r="K178" s="345"/>
    </row>
    <row r="179" s="1" customFormat="1" ht="15" customHeight="1">
      <c r="B179" s="322"/>
      <c r="C179" s="297" t="s">
        <v>55</v>
      </c>
      <c r="D179" s="297"/>
      <c r="E179" s="297"/>
      <c r="F179" s="320" t="s">
        <v>834</v>
      </c>
      <c r="G179" s="297"/>
      <c r="H179" s="297" t="s">
        <v>906</v>
      </c>
      <c r="I179" s="297" t="s">
        <v>836</v>
      </c>
      <c r="J179" s="297">
        <v>20</v>
      </c>
      <c r="K179" s="345"/>
    </row>
    <row r="180" s="1" customFormat="1" ht="15" customHeight="1">
      <c r="B180" s="322"/>
      <c r="C180" s="297" t="s">
        <v>56</v>
      </c>
      <c r="D180" s="297"/>
      <c r="E180" s="297"/>
      <c r="F180" s="320" t="s">
        <v>834</v>
      </c>
      <c r="G180" s="297"/>
      <c r="H180" s="297" t="s">
        <v>907</v>
      </c>
      <c r="I180" s="297" t="s">
        <v>836</v>
      </c>
      <c r="J180" s="297">
        <v>255</v>
      </c>
      <c r="K180" s="345"/>
    </row>
    <row r="181" s="1" customFormat="1" ht="15" customHeight="1">
      <c r="B181" s="322"/>
      <c r="C181" s="297" t="s">
        <v>132</v>
      </c>
      <c r="D181" s="297"/>
      <c r="E181" s="297"/>
      <c r="F181" s="320" t="s">
        <v>834</v>
      </c>
      <c r="G181" s="297"/>
      <c r="H181" s="297" t="s">
        <v>798</v>
      </c>
      <c r="I181" s="297" t="s">
        <v>836</v>
      </c>
      <c r="J181" s="297">
        <v>10</v>
      </c>
      <c r="K181" s="345"/>
    </row>
    <row r="182" s="1" customFormat="1" ht="15" customHeight="1">
      <c r="B182" s="322"/>
      <c r="C182" s="297" t="s">
        <v>133</v>
      </c>
      <c r="D182" s="297"/>
      <c r="E182" s="297"/>
      <c r="F182" s="320" t="s">
        <v>834</v>
      </c>
      <c r="G182" s="297"/>
      <c r="H182" s="297" t="s">
        <v>908</v>
      </c>
      <c r="I182" s="297" t="s">
        <v>869</v>
      </c>
      <c r="J182" s="297"/>
      <c r="K182" s="345"/>
    </row>
    <row r="183" s="1" customFormat="1" ht="15" customHeight="1">
      <c r="B183" s="322"/>
      <c r="C183" s="297" t="s">
        <v>909</v>
      </c>
      <c r="D183" s="297"/>
      <c r="E183" s="297"/>
      <c r="F183" s="320" t="s">
        <v>834</v>
      </c>
      <c r="G183" s="297"/>
      <c r="H183" s="297" t="s">
        <v>910</v>
      </c>
      <c r="I183" s="297" t="s">
        <v>869</v>
      </c>
      <c r="J183" s="297"/>
      <c r="K183" s="345"/>
    </row>
    <row r="184" s="1" customFormat="1" ht="15" customHeight="1">
      <c r="B184" s="322"/>
      <c r="C184" s="297" t="s">
        <v>898</v>
      </c>
      <c r="D184" s="297"/>
      <c r="E184" s="297"/>
      <c r="F184" s="320" t="s">
        <v>834</v>
      </c>
      <c r="G184" s="297"/>
      <c r="H184" s="297" t="s">
        <v>911</v>
      </c>
      <c r="I184" s="297" t="s">
        <v>869</v>
      </c>
      <c r="J184" s="297"/>
      <c r="K184" s="345"/>
    </row>
    <row r="185" s="1" customFormat="1" ht="15" customHeight="1">
      <c r="B185" s="322"/>
      <c r="C185" s="297" t="s">
        <v>135</v>
      </c>
      <c r="D185" s="297"/>
      <c r="E185" s="297"/>
      <c r="F185" s="320" t="s">
        <v>840</v>
      </c>
      <c r="G185" s="297"/>
      <c r="H185" s="297" t="s">
        <v>912</v>
      </c>
      <c r="I185" s="297" t="s">
        <v>836</v>
      </c>
      <c r="J185" s="297">
        <v>50</v>
      </c>
      <c r="K185" s="345"/>
    </row>
    <row r="186" s="1" customFormat="1" ht="15" customHeight="1">
      <c r="B186" s="322"/>
      <c r="C186" s="297" t="s">
        <v>913</v>
      </c>
      <c r="D186" s="297"/>
      <c r="E186" s="297"/>
      <c r="F186" s="320" t="s">
        <v>840</v>
      </c>
      <c r="G186" s="297"/>
      <c r="H186" s="297" t="s">
        <v>914</v>
      </c>
      <c r="I186" s="297" t="s">
        <v>915</v>
      </c>
      <c r="J186" s="297"/>
      <c r="K186" s="345"/>
    </row>
    <row r="187" s="1" customFormat="1" ht="15" customHeight="1">
      <c r="B187" s="322"/>
      <c r="C187" s="297" t="s">
        <v>916</v>
      </c>
      <c r="D187" s="297"/>
      <c r="E187" s="297"/>
      <c r="F187" s="320" t="s">
        <v>840</v>
      </c>
      <c r="G187" s="297"/>
      <c r="H187" s="297" t="s">
        <v>917</v>
      </c>
      <c r="I187" s="297" t="s">
        <v>915</v>
      </c>
      <c r="J187" s="297"/>
      <c r="K187" s="345"/>
    </row>
    <row r="188" s="1" customFormat="1" ht="15" customHeight="1">
      <c r="B188" s="322"/>
      <c r="C188" s="297" t="s">
        <v>918</v>
      </c>
      <c r="D188" s="297"/>
      <c r="E188" s="297"/>
      <c r="F188" s="320" t="s">
        <v>840</v>
      </c>
      <c r="G188" s="297"/>
      <c r="H188" s="297" t="s">
        <v>919</v>
      </c>
      <c r="I188" s="297" t="s">
        <v>915</v>
      </c>
      <c r="J188" s="297"/>
      <c r="K188" s="345"/>
    </row>
    <row r="189" s="1" customFormat="1" ht="15" customHeight="1">
      <c r="B189" s="322"/>
      <c r="C189" s="358" t="s">
        <v>920</v>
      </c>
      <c r="D189" s="297"/>
      <c r="E189" s="297"/>
      <c r="F189" s="320" t="s">
        <v>840</v>
      </c>
      <c r="G189" s="297"/>
      <c r="H189" s="297" t="s">
        <v>921</v>
      </c>
      <c r="I189" s="297" t="s">
        <v>922</v>
      </c>
      <c r="J189" s="359" t="s">
        <v>923</v>
      </c>
      <c r="K189" s="345"/>
    </row>
    <row r="190" s="1" customFormat="1" ht="15" customHeight="1">
      <c r="B190" s="322"/>
      <c r="C190" s="358" t="s">
        <v>44</v>
      </c>
      <c r="D190" s="297"/>
      <c r="E190" s="297"/>
      <c r="F190" s="320" t="s">
        <v>834</v>
      </c>
      <c r="G190" s="297"/>
      <c r="H190" s="294" t="s">
        <v>924</v>
      </c>
      <c r="I190" s="297" t="s">
        <v>925</v>
      </c>
      <c r="J190" s="297"/>
      <c r="K190" s="345"/>
    </row>
    <row r="191" s="1" customFormat="1" ht="15" customHeight="1">
      <c r="B191" s="322"/>
      <c r="C191" s="358" t="s">
        <v>926</v>
      </c>
      <c r="D191" s="297"/>
      <c r="E191" s="297"/>
      <c r="F191" s="320" t="s">
        <v>834</v>
      </c>
      <c r="G191" s="297"/>
      <c r="H191" s="297" t="s">
        <v>927</v>
      </c>
      <c r="I191" s="297" t="s">
        <v>869</v>
      </c>
      <c r="J191" s="297"/>
      <c r="K191" s="345"/>
    </row>
    <row r="192" s="1" customFormat="1" ht="15" customHeight="1">
      <c r="B192" s="322"/>
      <c r="C192" s="358" t="s">
        <v>928</v>
      </c>
      <c r="D192" s="297"/>
      <c r="E192" s="297"/>
      <c r="F192" s="320" t="s">
        <v>834</v>
      </c>
      <c r="G192" s="297"/>
      <c r="H192" s="297" t="s">
        <v>929</v>
      </c>
      <c r="I192" s="297" t="s">
        <v>869</v>
      </c>
      <c r="J192" s="297"/>
      <c r="K192" s="345"/>
    </row>
    <row r="193" s="1" customFormat="1" ht="15" customHeight="1">
      <c r="B193" s="322"/>
      <c r="C193" s="358" t="s">
        <v>930</v>
      </c>
      <c r="D193" s="297"/>
      <c r="E193" s="297"/>
      <c r="F193" s="320" t="s">
        <v>840</v>
      </c>
      <c r="G193" s="297"/>
      <c r="H193" s="297" t="s">
        <v>931</v>
      </c>
      <c r="I193" s="297" t="s">
        <v>869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932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933</v>
      </c>
      <c r="D200" s="361"/>
      <c r="E200" s="361"/>
      <c r="F200" s="361" t="s">
        <v>934</v>
      </c>
      <c r="G200" s="362"/>
      <c r="H200" s="361" t="s">
        <v>935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925</v>
      </c>
      <c r="D202" s="297"/>
      <c r="E202" s="297"/>
      <c r="F202" s="320" t="s">
        <v>45</v>
      </c>
      <c r="G202" s="297"/>
      <c r="H202" s="297" t="s">
        <v>936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46</v>
      </c>
      <c r="G203" s="297"/>
      <c r="H203" s="297" t="s">
        <v>937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49</v>
      </c>
      <c r="G204" s="297"/>
      <c r="H204" s="297" t="s">
        <v>938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47</v>
      </c>
      <c r="G205" s="297"/>
      <c r="H205" s="297" t="s">
        <v>939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48</v>
      </c>
      <c r="G206" s="297"/>
      <c r="H206" s="297" t="s">
        <v>940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881</v>
      </c>
      <c r="D208" s="297"/>
      <c r="E208" s="297"/>
      <c r="F208" s="320" t="s">
        <v>78</v>
      </c>
      <c r="G208" s="297"/>
      <c r="H208" s="297" t="s">
        <v>941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776</v>
      </c>
      <c r="G209" s="297"/>
      <c r="H209" s="297" t="s">
        <v>777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774</v>
      </c>
      <c r="G210" s="297"/>
      <c r="H210" s="297" t="s">
        <v>942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778</v>
      </c>
      <c r="G211" s="358"/>
      <c r="H211" s="349" t="s">
        <v>779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780</v>
      </c>
      <c r="G212" s="358"/>
      <c r="H212" s="349" t="s">
        <v>718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905</v>
      </c>
      <c r="D214" s="297"/>
      <c r="E214" s="297"/>
      <c r="F214" s="320">
        <v>1</v>
      </c>
      <c r="G214" s="358"/>
      <c r="H214" s="349" t="s">
        <v>943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944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945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946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Rysová Tereza</dc:creator>
  <cp:lastModifiedBy>Rysová Tereza</cp:lastModifiedBy>
  <dcterms:created xsi:type="dcterms:W3CDTF">2023-01-20T11:04:43Z</dcterms:created>
  <dcterms:modified xsi:type="dcterms:W3CDTF">2023-01-20T11:04:46Z</dcterms:modified>
</cp:coreProperties>
</file>