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byt...'!$C$135:$K$419</definedName>
    <definedName name="_xlnm.Print_Area" localSheetId="1">'Byt - Stavební úpravy byt...'!$C$4:$J$76,'Byt - Stavební úpravy byt...'!$C$82:$J$119,'Byt - Stavební úpravy byt...'!$C$125:$J$419</definedName>
    <definedName name="_xlnm.Print_Titles" localSheetId="0">'Rekapitulace stavby'!$92:$92</definedName>
    <definedName name="_xlnm.Print_Titles" localSheetId="1">'Byt - Stavební úpravy byt...'!$135:$135</definedName>
  </definedNames>
  <calcPr fullCalcOnLoad="1"/>
</workbook>
</file>

<file path=xl/sharedStrings.xml><?xml version="1.0" encoding="utf-8"?>
<sst xmlns="http://schemas.openxmlformats.org/spreadsheetml/2006/main" count="3677" uniqueCount="965">
  <si>
    <t>Export Komplet</t>
  </si>
  <si>
    <t/>
  </si>
  <si>
    <t>2.0</t>
  </si>
  <si>
    <t>ZAMOK</t>
  </si>
  <si>
    <t>False</t>
  </si>
  <si>
    <t>{ce8b5bc6-f87a-4ea6-9e6a-88ff854394ec}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</si>
  <si>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</si>
  <si>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</si>
  <si>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</si>
  <si>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</si>
  <si>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</si>
  <si>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</si>
  <si>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</si>
  <si>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</si>
  <si>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</si>
  <si>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</si>
  <si>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</si>
  <si>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Žufanova 1098, byt č. 30</t>
  </si>
  <si>
    <t>KSO:</t>
  </si>
  <si>
    <t>CC-CZ:</t>
  </si>
  <si>
    <t>Místo:</t>
  </si>
  <si>
    <t>Žufanova, Praha 17-Řepy</t>
  </si>
  <si>
    <t>Datum:</t>
  </si>
  <si>
    <t>23. 10. 2023</t>
  </si>
  <si>
    <t>Zadavatel:</t>
  </si>
  <si>
    <t>IČ:</t>
  </si>
  <si>
    <t>Městská část Praha 17, Žalanského 291</t>
  </si>
  <si>
    <t>DIČ:</t>
  </si>
  <si>
    <t>Uchazeč:</t>
  </si>
  <si>
    <t>Vyplň údaj</t>
  </si>
  <si>
    <t>Projektant:</t>
  </si>
  <si>
    <t xml:space="preserve">Ing.arch. Lenka David, 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</si>
  <si>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</si>
  <si>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</si>
  <si>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</si>
  <si>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</si>
  <si>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</si>
  <si>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</si>
  <si>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</si>
  <si>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</si>
  <si>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</si>
  <si>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</si>
  <si>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</si>
  <si>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</si>
  <si>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</si>
  <si>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</si>
  <si>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</si>
  <si>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</si>
  <si>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</si>
  <si>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</si>
  <si>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</si>
  <si>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</si>
  <si>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</si>
  <si>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</si>
  <si>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</si>
  <si>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</si>
  <si>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</si>
  <si>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</si>
  <si>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</si>
  <si>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</si>
  <si>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</si>
  <si>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</si>
  <si>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</si>
  <si>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</si>
  <si>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</si>
  <si>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</si>
  <si>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</si>
  <si>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</si>
  <si>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</si>
  <si>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</si>
  <si>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</si>
  <si>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</si>
  <si>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</si>
  <si>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</si>
  <si>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</si>
  <si>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</si>
  <si>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</si>
  <si>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</si>
  <si>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</si>
  <si>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</si>
  <si>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</si>
  <si>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</si>
  <si>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</si>
  <si>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</si>
  <si>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</si>
  <si>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</si>
  <si>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</si>
  <si>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</si>
  <si>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</si>
  <si>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</si>
  <si>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</si>
  <si>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</si>
  <si>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</si>
  <si>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</si>
  <si>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</si>
  <si>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</si>
  <si>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</si>
  <si>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</si>
  <si>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</si>
  <si>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</si>
  <si>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</si>
  <si>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</si>
  <si>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</si>
  <si>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</si>
  <si>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</si>
  <si>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</si>
  <si>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</si>
  <si>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</si>
  <si>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</si>
  <si>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</si>
  <si>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</si>
  <si>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</si>
  <si>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</si>
  <si>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</si>
  <si>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</si>
  <si>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</si>
  <si>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</si>
  <si>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</si>
  <si>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</si>
  <si>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</si>
  <si>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</si>
  <si>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</si>
  <si>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</si>
  <si>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</si>
  <si>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</si>
  <si>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</si>
  <si>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</si>
  <si>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</si>
  <si>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</si>
  <si>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</si>
  <si>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</si>
  <si>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</si>
  <si>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</si>
  <si>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</si>
  <si>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</si>
  <si>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</si>
  <si>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</si>
  <si>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124915101</t>
  </si>
  <si>
    <t>342272225</t>
  </si>
  <si>
    <t>Příčka z pórobetonových hladkých tvárnic na tenkovrstvou maltu tl 100 mm</t>
  </si>
  <si>
    <t>m2</t>
  </si>
  <si>
    <t>-1716819609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</si>
  <si>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</si>
  <si>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</si>
  <si>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</si>
  <si>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</si>
  <si>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</si>
  <si>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</si>
  <si>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</si>
  <si>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</si>
  <si>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</si>
  <si>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</si>
  <si>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</si>
  <si>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</si>
  <si>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</si>
  <si>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</si>
  <si>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</si>
  <si>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</si>
  <si>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</si>
  <si>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</si>
  <si>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</si>
  <si>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</si>
  <si>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</si>
  <si>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</si>
  <si>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32,8-3,25</t>
  </si>
  <si>
    <t>7</t>
  </si>
  <si>
    <t>611321141</t>
  </si>
  <si>
    <t>Vápenocementová omítka štuková dvouvrstvá vnitřních stropů rovných nanášená ručně</t>
  </si>
  <si>
    <t>1355624426</t>
  </si>
  <si>
    <t>2,25+1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</si>
  <si>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</si>
  <si>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</si>
  <si>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</si>
  <si>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</si>
  <si>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</si>
  <si>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</si>
  <si>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</si>
  <si>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</si>
  <si>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</si>
  <si>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</si>
  <si>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</si>
  <si>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</si>
  <si>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</si>
  <si>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</si>
  <si>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</si>
  <si>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15,62+68,96</t>
  </si>
  <si>
    <t>11</t>
  </si>
  <si>
    <t>612325412</t>
  </si>
  <si>
    <t>Oprava vnitřní vápenocementové hladké omítky stěn v rozsahu plochy do 30%</t>
  </si>
  <si>
    <t>-739948956</t>
  </si>
  <si>
    <t>(1,65*2+2,3)*2,6-0,8*2*2</t>
  </si>
  <si>
    <t>(5,8*2+5,9*2+0,6)*2,6-(2,1*1,55*2)</t>
  </si>
  <si>
    <t>1,75*0,6+1,1*0,6</t>
  </si>
  <si>
    <t>12</t>
  </si>
  <si>
    <t>632451031</t>
  </si>
  <si>
    <t>Vyrovnávací potěr tl do 20 mm  provedený v ploše</t>
  </si>
  <si>
    <t>-149239891</t>
  </si>
  <si>
    <t>2,2+1,05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</si>
  <si>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</si>
  <si>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</si>
  <si>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</si>
  <si>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</si>
  <si>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</si>
  <si>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</si>
  <si>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</si>
  <si>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</si>
  <si>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</si>
  <si>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</si>
  <si>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</si>
  <si>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</si>
  <si>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</si>
  <si>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</si>
  <si>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</si>
  <si>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</si>
  <si>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</si>
  <si>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</si>
  <si>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</si>
  <si>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</si>
  <si>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</si>
  <si>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</si>
  <si>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</si>
  <si>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</si>
  <si>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</si>
  <si>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</si>
  <si>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</si>
  <si>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</si>
  <si>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</si>
  <si>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</si>
  <si>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</si>
  <si>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</si>
  <si>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vany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</si>
  <si>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</si>
  <si>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</si>
  <si>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</si>
  <si>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</si>
  <si>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</si>
  <si>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</si>
  <si>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</si>
  <si>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</si>
  <si>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</si>
  <si>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</si>
  <si>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</si>
  <si>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</si>
  <si>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</si>
  <si>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</si>
  <si>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</si>
  <si>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</si>
  <si>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</si>
  <si>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</si>
  <si>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</si>
  <si>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</si>
  <si>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</si>
  <si>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</si>
  <si>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</si>
  <si>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</si>
  <si>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</si>
  <si>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</si>
  <si>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</si>
  <si>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</si>
  <si>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939222894</t>
  </si>
  <si>
    <t>32,45</t>
  </si>
  <si>
    <t>28</t>
  </si>
  <si>
    <t>776401800</t>
  </si>
  <si>
    <t>Odstranění soklíků a lišt pryžových nebo plastových</t>
  </si>
  <si>
    <t>-1567941688</t>
  </si>
  <si>
    <t>(1,81*2+2,3*2)-(0,8*2+0,6*2)</t>
  </si>
  <si>
    <t>(2,55+3,15+3,54*2+5,9*2+5,8)-(0,8+1,45)</t>
  </si>
  <si>
    <t>29</t>
  </si>
  <si>
    <t>776991821</t>
  </si>
  <si>
    <t>Odstranění lepidla ručně z podlah</t>
  </si>
  <si>
    <t>-1222240023</t>
  </si>
  <si>
    <t>30</t>
  </si>
  <si>
    <t>949101111</t>
  </si>
  <si>
    <t>Lešení pomocné pro objekty pozemních staveb s lešeňovou podlahou v do 1,9 m zatížení do 150 kg/m2</t>
  </si>
  <si>
    <t>-516658148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</si>
  <si>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</si>
  <si>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</si>
  <si>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</si>
  <si>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</si>
  <si>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</si>
  <si>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</si>
  <si>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</si>
  <si>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-152180639</t>
  </si>
  <si>
    <t>(2,3*2+1,75*3+0,98)*2,6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</si>
  <si>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</si>
  <si>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</si>
  <si>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</si>
  <si>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</si>
  <si>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</si>
  <si>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(1,05+2,1)*0,05</t>
  </si>
  <si>
    <t>34</t>
  </si>
  <si>
    <t>968072455</t>
  </si>
  <si>
    <t>Vybourání kovových dveřních zárubní pl do 2 m2</t>
  </si>
  <si>
    <t>1210790330</t>
  </si>
  <si>
    <t>0,6*2*2+0,8*2</t>
  </si>
  <si>
    <t>35</t>
  </si>
  <si>
    <t>969011120</t>
  </si>
  <si>
    <t>Demontáž potrubí ZTI+VZT+ rozvody elektro</t>
  </si>
  <si>
    <t>soub</t>
  </si>
  <si>
    <t>2101970879</t>
  </si>
  <si>
    <t>36</t>
  </si>
  <si>
    <t>969011121</t>
  </si>
  <si>
    <t>Zaslepení vývodů instalací</t>
  </si>
  <si>
    <t>-924492923</t>
  </si>
  <si>
    <t>37</t>
  </si>
  <si>
    <t>978059511</t>
  </si>
  <si>
    <t>Odsekání a odebrání obkladů stěn z vnitřních obkládaček plochy do 1 m2</t>
  </si>
  <si>
    <t>-1389514656</t>
  </si>
  <si>
    <t>0,45*0,6</t>
  </si>
  <si>
    <t>99</t>
  </si>
  <si>
    <t>Přesun hmot</t>
  </si>
  <si>
    <t>38</t>
  </si>
  <si>
    <t>997013215</t>
  </si>
  <si>
    <t>Vnitrostaveništní doprava suti a vybouraných hmot pro budovy v do 18 m ručně</t>
  </si>
  <si>
    <t>t</t>
  </si>
  <si>
    <t>-944759043</t>
  </si>
  <si>
    <t>39</t>
  </si>
  <si>
    <t>997013501</t>
  </si>
  <si>
    <t>Odvoz suti na skládku a vybouraných hmot nebo meziskládku do 1 km se složením</t>
  </si>
  <si>
    <t>1209795515</t>
  </si>
  <si>
    <t>40</t>
  </si>
  <si>
    <t>997013509</t>
  </si>
  <si>
    <t>Příplatek k odvozu suti a vybouraných hmot na skládku ZKD 1 km přes 1 km</t>
  </si>
  <si>
    <t>215347158</t>
  </si>
  <si>
    <t>5,599*10 'Přepočtené koeficientem množství</t>
  </si>
  <si>
    <t>41</t>
  </si>
  <si>
    <t>997013831</t>
  </si>
  <si>
    <t>Poplatek za uložení stavebního směsného odpadu na skládce (skládkovné)</t>
  </si>
  <si>
    <t>-1971012564</t>
  </si>
  <si>
    <t>998</t>
  </si>
  <si>
    <t>42</t>
  </si>
  <si>
    <t>998017002</t>
  </si>
  <si>
    <t>Přesun hmot s omezením mechanizace pro budovy v přes 6 do 12 m</t>
  </si>
  <si>
    <t>-1920605810</t>
  </si>
  <si>
    <t>PSV</t>
  </si>
  <si>
    <t>Práce a dodávky PSV</t>
  </si>
  <si>
    <t>713</t>
  </si>
  <si>
    <t>Izolace tepelné</t>
  </si>
  <si>
    <t>43</t>
  </si>
  <si>
    <t>713121111</t>
  </si>
  <si>
    <t>Montáž izolace tepelné podlah volně kladenými rohožemi, pásy, dílci, deskami 1 vrstva</t>
  </si>
  <si>
    <t>-479695708</t>
  </si>
  <si>
    <t>44</t>
  </si>
  <si>
    <t>631414301</t>
  </si>
  <si>
    <t>deska izolační podlahová 15 mm</t>
  </si>
  <si>
    <t>1622649133</t>
  </si>
  <si>
    <t>3,25*1,02 'Přepočtené koeficientem množství</t>
  </si>
  <si>
    <t>45</t>
  </si>
  <si>
    <t>713121129</t>
  </si>
  <si>
    <t>Protipožární ucpávky kolem stoupaček</t>
  </si>
  <si>
    <t>-717802662</t>
  </si>
  <si>
    <t>46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</si>
  <si>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</si>
  <si>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</si>
  <si>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</si>
  <si>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</si>
  <si>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</si>
  <si>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47</t>
  </si>
  <si>
    <t>721173401</t>
  </si>
  <si>
    <t>Potrubí kanalizační plastové svodné systém KG DN 100</t>
  </si>
  <si>
    <t>-737235704</t>
  </si>
  <si>
    <t>48</t>
  </si>
  <si>
    <t>721174042</t>
  </si>
  <si>
    <t>Potrubí kanalizační z PP připojovací systém HT DN 40</t>
  </si>
  <si>
    <t>1706380177</t>
  </si>
  <si>
    <t>49</t>
  </si>
  <si>
    <t>721174043</t>
  </si>
  <si>
    <t>Potrubí kanalizační z PP připojovací systém HT DN 50</t>
  </si>
  <si>
    <t>-548840079</t>
  </si>
  <si>
    <t>50</t>
  </si>
  <si>
    <t>721226510</t>
  </si>
  <si>
    <t>Zápachová uzávěrka umyvadlo DN 40</t>
  </si>
  <si>
    <t>1388238202</t>
  </si>
  <si>
    <t>51</t>
  </si>
  <si>
    <t>721226520</t>
  </si>
  <si>
    <t>Zápachová uzávěrka dřez DN 50</t>
  </si>
  <si>
    <t>537871187</t>
  </si>
  <si>
    <t>52</t>
  </si>
  <si>
    <t>721290111</t>
  </si>
  <si>
    <t>Zkouška těsnosti potrubí kanalizace vodou do DN 125</t>
  </si>
  <si>
    <t>106650641</t>
  </si>
  <si>
    <t>3,5+1,1+1</t>
  </si>
  <si>
    <t>53</t>
  </si>
  <si>
    <t>721290191</t>
  </si>
  <si>
    <t>Drobný instalační materiál</t>
  </si>
  <si>
    <t>881061594</t>
  </si>
  <si>
    <t>54</t>
  </si>
  <si>
    <t>721290192</t>
  </si>
  <si>
    <t>Stavební přípomoce</t>
  </si>
  <si>
    <t>1456289733</t>
  </si>
  <si>
    <t>55</t>
  </si>
  <si>
    <t>998721101</t>
  </si>
  <si>
    <t>Přesun hmot tonážní pro vnitřní kanalizace v objektech v do 6 m</t>
  </si>
  <si>
    <t>-545160634</t>
  </si>
  <si>
    <t>722</t>
  </si>
  <si>
    <t>Zdravotechnika - vnitřní vodovod</t>
  </si>
  <si>
    <t>56</t>
  </si>
  <si>
    <t>722174001</t>
  </si>
  <si>
    <t>Potrubí vodovodní plastové PPR svar polyfuze PN 16 D 16 x 2,2 mm</t>
  </si>
  <si>
    <t>-1360365416</t>
  </si>
  <si>
    <t>57</t>
  </si>
  <si>
    <t>722181221</t>
  </si>
  <si>
    <t>Ochrana vodovodního potrubí přilepenými tepelně izolačními trubicemi z PE tl do 10 mm DN do 22 mm</t>
  </si>
  <si>
    <t>242431619</t>
  </si>
  <si>
    <t>58</t>
  </si>
  <si>
    <t>722181231</t>
  </si>
  <si>
    <t>Ochrana vodovodního potrubí přilepenými tepelně izolačními trubicemi z PE tl do 15 mm DN do 22 mm</t>
  </si>
  <si>
    <t>-1433644273</t>
  </si>
  <si>
    <t>59</t>
  </si>
  <si>
    <t>722240121</t>
  </si>
  <si>
    <t>Kohout kulový plastový PPR DN 16</t>
  </si>
  <si>
    <t>1391476492</t>
  </si>
  <si>
    <t>60</t>
  </si>
  <si>
    <t>722290215</t>
  </si>
  <si>
    <t>Zkouška těsnosti vodovodního potrubí hrdlového nebo přírubového do DN 100</t>
  </si>
  <si>
    <t>-1314090544</t>
  </si>
  <si>
    <t>61</t>
  </si>
  <si>
    <t>722290234</t>
  </si>
  <si>
    <t>Proplach a dezinfekce vodovodního potrubí do DN 80</t>
  </si>
  <si>
    <t>939429026</t>
  </si>
  <si>
    <t>62</t>
  </si>
  <si>
    <t>722290291</t>
  </si>
  <si>
    <t>227052085</t>
  </si>
  <si>
    <t>63</t>
  </si>
  <si>
    <t>722290292</t>
  </si>
  <si>
    <t>Drobý instalační materiál</t>
  </si>
  <si>
    <t>1867218732</t>
  </si>
  <si>
    <t>64</t>
  </si>
  <si>
    <t>998722102</t>
  </si>
  <si>
    <t>Přesun hmot tonážní tonážní pro vnitřní vodovod v objektech v do 12 m</t>
  </si>
  <si>
    <t>-1972419946</t>
  </si>
  <si>
    <t>725</t>
  </si>
  <si>
    <t>Zdravotechnika - zařizovací předměty</t>
  </si>
  <si>
    <t>65</t>
  </si>
  <si>
    <t>725112171</t>
  </si>
  <si>
    <t xml:space="preserve">Kombi klozet </t>
  </si>
  <si>
    <t>-1989549281</t>
  </si>
  <si>
    <t>66</t>
  </si>
  <si>
    <t>725211621</t>
  </si>
  <si>
    <t>Umyvadlo keram</t>
  </si>
  <si>
    <t>1586770171</t>
  </si>
  <si>
    <t>67</t>
  </si>
  <si>
    <t>725311121</t>
  </si>
  <si>
    <t>Drez nerez</t>
  </si>
  <si>
    <t>1428530126</t>
  </si>
  <si>
    <t>68</t>
  </si>
  <si>
    <t>725813112</t>
  </si>
  <si>
    <t xml:space="preserve">rohový uzávěr  DN 15 </t>
  </si>
  <si>
    <t>-368542976</t>
  </si>
  <si>
    <t>69</t>
  </si>
  <si>
    <t>725813113</t>
  </si>
  <si>
    <t>Výtokový ventil T212-DN15</t>
  </si>
  <si>
    <t>739355323</t>
  </si>
  <si>
    <t>70</t>
  </si>
  <si>
    <t>725821325</t>
  </si>
  <si>
    <t>Baterie drezová</t>
  </si>
  <si>
    <t>-823814258</t>
  </si>
  <si>
    <t>71</t>
  </si>
  <si>
    <t>725822612</t>
  </si>
  <si>
    <t>Baterie umyv stoj páka+výpust</t>
  </si>
  <si>
    <t>1935736560</t>
  </si>
  <si>
    <t>72</t>
  </si>
  <si>
    <t>725841311</t>
  </si>
  <si>
    <t>Baterie sprchová nástěnná</t>
  </si>
  <si>
    <t>-1949647607</t>
  </si>
  <si>
    <t>73</t>
  </si>
  <si>
    <t>725860202</t>
  </si>
  <si>
    <t>Sifon dřezový HL100G</t>
  </si>
  <si>
    <t>-1500638657</t>
  </si>
  <si>
    <t>74</t>
  </si>
  <si>
    <t>725860203</t>
  </si>
  <si>
    <t>Sifon sprchový  HL 522</t>
  </si>
  <si>
    <t>-1858290183</t>
  </si>
  <si>
    <t>75</t>
  </si>
  <si>
    <t>725860212</t>
  </si>
  <si>
    <t>Sifon umyvadlový HL134.0 pod omítku</t>
  </si>
  <si>
    <t>-1056287864</t>
  </si>
  <si>
    <t>76</t>
  </si>
  <si>
    <t>725901</t>
  </si>
  <si>
    <t>Sporák se sklokeramickou deskou - DODÁVKA+MONTÁŽ</t>
  </si>
  <si>
    <t>-183039462</t>
  </si>
  <si>
    <t>77</t>
  </si>
  <si>
    <t>725902</t>
  </si>
  <si>
    <t>Sprchová vanička - polyban akrylát vč- zástěny 120/140</t>
  </si>
  <si>
    <t>-1916225855</t>
  </si>
  <si>
    <t>78</t>
  </si>
  <si>
    <t>Pol5</t>
  </si>
  <si>
    <t>Sifon stěnový -  HL400</t>
  </si>
  <si>
    <t>-2146424976</t>
  </si>
  <si>
    <t>79</t>
  </si>
  <si>
    <t>Pol7</t>
  </si>
  <si>
    <t>topný žebřík 960/450 mm- DODÁVKA+MONTÁŽ (koupelna)</t>
  </si>
  <si>
    <t>-172865140</t>
  </si>
  <si>
    <t>80</t>
  </si>
  <si>
    <t>Pol8</t>
  </si>
  <si>
    <t>Zrcadlo s poličkou   DODÁVKA+MONTÁŽ</t>
  </si>
  <si>
    <t>1466472249</t>
  </si>
  <si>
    <t>81</t>
  </si>
  <si>
    <t>998725102</t>
  </si>
  <si>
    <t>Přesun hmot tonážní pro zařizovací předměty v objektech v do 12 m</t>
  </si>
  <si>
    <t>-2103036778</t>
  </si>
  <si>
    <t>763</t>
  </si>
  <si>
    <t>Konstrukce suché výstavby</t>
  </si>
  <si>
    <t>82</t>
  </si>
  <si>
    <t>763111333</t>
  </si>
  <si>
    <t>SDK příčka tl 100 mm profil CW+UW 75 desky 1xH2 12,5 TI 60 mm EI 30 Rw 45 dB</t>
  </si>
  <si>
    <t>-1452548205</t>
  </si>
  <si>
    <t>0,95*2,6-0,8*0,8</t>
  </si>
  <si>
    <t>83</t>
  </si>
  <si>
    <t>763111717</t>
  </si>
  <si>
    <t>SDK příčka základní penetrační nátěr</t>
  </si>
  <si>
    <t>-1742490150</t>
  </si>
  <si>
    <t>0,95*2,6</t>
  </si>
  <si>
    <t>84</t>
  </si>
  <si>
    <t>763111771</t>
  </si>
  <si>
    <t>Příplatek k SDK příčce za rovinnost kvality Q3</t>
  </si>
  <si>
    <t>767072733</t>
  </si>
  <si>
    <t>85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</si>
  <si>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</si>
  <si>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</si>
  <si>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</si>
  <si>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</si>
  <si>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</si>
  <si>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86</t>
  </si>
  <si>
    <t>766660001</t>
  </si>
  <si>
    <t>Montáž dveřních křídel otvíravých 1křídlových š do 0,8 m do ocelové zárubně</t>
  </si>
  <si>
    <t>-1089152215</t>
  </si>
  <si>
    <t>87</t>
  </si>
  <si>
    <t>611601260</t>
  </si>
  <si>
    <t>dveře dřevěné vnitřní hladké plné 1křídlové  60x197 cm dekor dub</t>
  </si>
  <si>
    <t>1575298825</t>
  </si>
  <si>
    <t>88</t>
  </si>
  <si>
    <t>611601261</t>
  </si>
  <si>
    <t>dveře dřevěné vnitřní hladké 2/3 sklo 1křídlové  80x197 cm dekor dub</t>
  </si>
  <si>
    <t>-1651821917</t>
  </si>
  <si>
    <t>89</t>
  </si>
  <si>
    <t>766660021</t>
  </si>
  <si>
    <t>Montáž dveřních křídel otvíravých 1křídlových š do 0,8 m požárních do ocelové zárubně</t>
  </si>
  <si>
    <t>-229263114</t>
  </si>
  <si>
    <t>90</t>
  </si>
  <si>
    <t>611600501</t>
  </si>
  <si>
    <t>dveře vstupní 80x197 EI 30 , vč. kování, plné s kukátkem</t>
  </si>
  <si>
    <t>662135706</t>
  </si>
  <si>
    <t>91</t>
  </si>
  <si>
    <t>766660722</t>
  </si>
  <si>
    <t>Montáž dveřního kování</t>
  </si>
  <si>
    <t>2123850908</t>
  </si>
  <si>
    <t>92</t>
  </si>
  <si>
    <t>549141001</t>
  </si>
  <si>
    <t>kování dveřní kovové</t>
  </si>
  <si>
    <t>-1234049698</t>
  </si>
  <si>
    <t>93</t>
  </si>
  <si>
    <t>766691939</t>
  </si>
  <si>
    <t>Seřízení oken</t>
  </si>
  <si>
    <t>-475278684</t>
  </si>
  <si>
    <t>94</t>
  </si>
  <si>
    <t>766811110</t>
  </si>
  <si>
    <t xml:space="preserve">Montáž a dodávka kuchyňské linky </t>
  </si>
  <si>
    <t>-173624350</t>
  </si>
  <si>
    <t>95</t>
  </si>
  <si>
    <t>998766102</t>
  </si>
  <si>
    <t>Přesun hmot tonážní pro konstrukce truhlářské v objektech v do 12 m</t>
  </si>
  <si>
    <t>1814035188</t>
  </si>
  <si>
    <t>771</t>
  </si>
  <si>
    <t>Podlahy z dlaždic</t>
  </si>
  <si>
    <t>96</t>
  </si>
  <si>
    <t>771111011</t>
  </si>
  <si>
    <t>Vysátí podkladu před pokládkou dlažby</t>
  </si>
  <si>
    <t>-44809663</t>
  </si>
  <si>
    <t>97</t>
  </si>
  <si>
    <t>771121011</t>
  </si>
  <si>
    <t>Nátěr penetrační na podlahu</t>
  </si>
  <si>
    <t>-904050232</t>
  </si>
  <si>
    <t>98</t>
  </si>
  <si>
    <t>771151012</t>
  </si>
  <si>
    <t>Samonivelační stěrka podlah pevnosti 20 MPa tl přes 3 do 5 mm</t>
  </si>
  <si>
    <t>927535438</t>
  </si>
  <si>
    <t>771574117</t>
  </si>
  <si>
    <t>Montáž podlah keramických režných hladkých lepených flexibilním lepidlem do 35 ks/m2</t>
  </si>
  <si>
    <t>463781819</t>
  </si>
  <si>
    <t>100</t>
  </si>
  <si>
    <t>597614081</t>
  </si>
  <si>
    <t>keramická dlažba</t>
  </si>
  <si>
    <t>-1209913485</t>
  </si>
  <si>
    <t>3,25*1,1 'Přepočtené koeficientem množství</t>
  </si>
  <si>
    <t>101</t>
  </si>
  <si>
    <t>771577111</t>
  </si>
  <si>
    <t>Příplatek k montáži podlah keramických lepených flexibilním lepidlem za plochu do 5 m2</t>
  </si>
  <si>
    <t>187932503</t>
  </si>
  <si>
    <t>102</t>
  </si>
  <si>
    <t>771591112</t>
  </si>
  <si>
    <t>Izolace pod dlažbu nátěrem nebo stěrkou ve dvou vrstvách</t>
  </si>
  <si>
    <t>838639750</t>
  </si>
  <si>
    <t>103</t>
  </si>
  <si>
    <t>771591241</t>
  </si>
  <si>
    <t>Izolace těsnícími pásy vnitřní kout</t>
  </si>
  <si>
    <t>1325789891</t>
  </si>
  <si>
    <t>104</t>
  </si>
  <si>
    <t>771591264</t>
  </si>
  <si>
    <t>Izolace těsnícími pásy mezi podlahou a stěnou</t>
  </si>
  <si>
    <t>-1792585377</t>
  </si>
  <si>
    <t>1,75*2+1,25*2+1,1*2+0,95*2</t>
  </si>
  <si>
    <t>105</t>
  </si>
  <si>
    <t>771592011</t>
  </si>
  <si>
    <t>Čištění vnitřních ploch podlah nebo schodišť po položení dlažby chemickými prostředky</t>
  </si>
  <si>
    <t>-2126231425</t>
  </si>
  <si>
    <t>106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</si>
  <si>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</si>
  <si>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</si>
  <si>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</si>
  <si>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</si>
  <si>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</si>
  <si>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107</t>
  </si>
  <si>
    <t>775429121</t>
  </si>
  <si>
    <t>Montáž podlahové lišty přechodové připevněné vruty</t>
  </si>
  <si>
    <t>1344921463</t>
  </si>
  <si>
    <t>0,6*2+0,8</t>
  </si>
  <si>
    <t>108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</si>
  <si>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</si>
  <si>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</si>
  <si>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</si>
  <si>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</si>
  <si>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</si>
  <si>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</si>
  <si>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109</t>
  </si>
  <si>
    <t>776111311</t>
  </si>
  <si>
    <t>Vysátí podkladu povlakových podlah</t>
  </si>
  <si>
    <t>-1207210571</t>
  </si>
  <si>
    <t>3,7+20,55+5,3</t>
  </si>
  <si>
    <t>110</t>
  </si>
  <si>
    <t>776121321</t>
  </si>
  <si>
    <t>Neředěná penetrace savého podkladu povlakových podlah</t>
  </si>
  <si>
    <t>1767485952</t>
  </si>
  <si>
    <t>111</t>
  </si>
  <si>
    <t>776141112</t>
  </si>
  <si>
    <t>Vyrovnání podkladu povlakových podlah stěrkou pevnosti 20 MPa tl přes 3 do 5 mm</t>
  </si>
  <si>
    <t>-1880888482</t>
  </si>
  <si>
    <t>112</t>
  </si>
  <si>
    <t>776421111</t>
  </si>
  <si>
    <t>Montáž obvodových lišt lepením</t>
  </si>
  <si>
    <t>533801334</t>
  </si>
  <si>
    <t>5,8*2+5,9*2+0,7-0,8</t>
  </si>
  <si>
    <t>113</t>
  </si>
  <si>
    <t>28411003</t>
  </si>
  <si>
    <t xml:space="preserve">lišta soklová PVC </t>
  </si>
  <si>
    <t>-1949603403</t>
  </si>
  <si>
    <t>23,3*1,02 'Přepočtené koeficientem množství</t>
  </si>
  <si>
    <t>114</t>
  </si>
  <si>
    <t>776221111</t>
  </si>
  <si>
    <t>Lepení pásů z PVC standardním lepidlem</t>
  </si>
  <si>
    <t>463576458</t>
  </si>
  <si>
    <t>115</t>
  </si>
  <si>
    <t>284122551</t>
  </si>
  <si>
    <t>podlahovina PVC</t>
  </si>
  <si>
    <t>929100025</t>
  </si>
  <si>
    <t>29,55*1,04 'Přepočtené koeficientem množství</t>
  </si>
  <si>
    <t>116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</si>
  <si>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</si>
  <si>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</si>
  <si>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</si>
  <si>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</si>
  <si>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</si>
  <si>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117</t>
  </si>
  <si>
    <t>781111011</t>
  </si>
  <si>
    <t>Ometení (oprášení) stěny při přípravě podkladu</t>
  </si>
  <si>
    <t>862062060</t>
  </si>
  <si>
    <t>118</t>
  </si>
  <si>
    <t>781121011</t>
  </si>
  <si>
    <t>Nátěr penetrační na stěnu</t>
  </si>
  <si>
    <t>-89270256</t>
  </si>
  <si>
    <t>119</t>
  </si>
  <si>
    <t>781131112</t>
  </si>
  <si>
    <t>Izolace pod obklad nátěrem nebo stěrkou ve dvou vrstvách</t>
  </si>
  <si>
    <t>1459106794</t>
  </si>
  <si>
    <t>(1,25+1*2)*2+(0,75*2+1,25)*0,3</t>
  </si>
  <si>
    <t>(1,1*2+0,95*2)*0,3</t>
  </si>
  <si>
    <t>120</t>
  </si>
  <si>
    <t>781131264</t>
  </si>
  <si>
    <t>Izolace pod obklad těsnícími pásy mezi podlahou a stěnou</t>
  </si>
  <si>
    <t>-957918146</t>
  </si>
  <si>
    <t>" svislá spára"</t>
  </si>
  <si>
    <t>2*2+0,3*6</t>
  </si>
  <si>
    <t>121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</si>
  <si>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</si>
  <si>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</si>
  <si>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</si>
  <si>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</si>
  <si>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(1,1*2+0,96*2)*2-0,6*2</t>
  </si>
  <si>
    <t>(0,6+2,3+0,6)*1</t>
  </si>
  <si>
    <t>122</t>
  </si>
  <si>
    <t>597610000</t>
  </si>
  <si>
    <t>keramický obklad</t>
  </si>
  <si>
    <t>-1410715031</t>
  </si>
  <si>
    <t>21,34*1,1 'Přepočtené koeficientem množství</t>
  </si>
  <si>
    <t>123</t>
  </si>
  <si>
    <t>781477111</t>
  </si>
  <si>
    <t>Příplatek k montáži obkladů vnitřních keramických hladkých za plochu do 10 m2</t>
  </si>
  <si>
    <t>-1595801323</t>
  </si>
  <si>
    <t>124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</si>
  <si>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</si>
  <si>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</si>
  <si>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</si>
  <si>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</si>
  <si>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</si>
  <si>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(1,1+1,75)*2 "Koupelna a wC"</t>
  </si>
  <si>
    <t>125</t>
  </si>
  <si>
    <t>781493111</t>
  </si>
  <si>
    <t>Plastové profily rohové lepené standardním lepidlem</t>
  </si>
  <si>
    <t>-502039305</t>
  </si>
  <si>
    <t>6*2</t>
  </si>
  <si>
    <t>4*1</t>
  </si>
  <si>
    <t>126</t>
  </si>
  <si>
    <t>781493511</t>
  </si>
  <si>
    <t>Plastové profily ukončovací lepené standardním lepidlem</t>
  </si>
  <si>
    <t>1533520813</t>
  </si>
  <si>
    <t>0,95*2+1,2*2-0,6</t>
  </si>
  <si>
    <t>1,75*2+1,35*2-0,6</t>
  </si>
  <si>
    <t>127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</si>
  <si>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</si>
  <si>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</si>
  <si>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</si>
  <si>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</si>
  <si>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</si>
  <si>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128</t>
  </si>
  <si>
    <t>783201811</t>
  </si>
  <si>
    <t>Odstranění nátěrů ze zámečnických konstrukcí oškrabáním</t>
  </si>
  <si>
    <t>1439131909</t>
  </si>
  <si>
    <t>" stávající zárubeň"</t>
  </si>
  <si>
    <t>1,1</t>
  </si>
  <si>
    <t>129</t>
  </si>
  <si>
    <t>783225100</t>
  </si>
  <si>
    <t>Nátěry syntetické kovových doplňkových konstrukcí barva standardní dvojnásobné a 1x email</t>
  </si>
  <si>
    <t>-637392743</t>
  </si>
  <si>
    <t>" zárubně"</t>
  </si>
  <si>
    <t>1,1*4</t>
  </si>
  <si>
    <t>130</t>
  </si>
  <si>
    <t>783321100</t>
  </si>
  <si>
    <t>Nátěry syntetické - otopná tělesa, potrubí ÚT</t>
  </si>
  <si>
    <t>129337366</t>
  </si>
  <si>
    <t>784</t>
  </si>
  <si>
    <t>Dokončovací práce - malby</t>
  </si>
  <si>
    <t>131</t>
  </si>
  <si>
    <t>784111011</t>
  </si>
  <si>
    <t>Obroušení podkladu omítnutého v místnostech výšky do 3,80 m</t>
  </si>
  <si>
    <t>623141921</t>
  </si>
  <si>
    <t>11,36</t>
  </si>
  <si>
    <t>132</t>
  </si>
  <si>
    <t>784121001</t>
  </si>
  <si>
    <t>Oškrabání malby v mísnostech v do 3,80 m</t>
  </si>
  <si>
    <t>2021239536</t>
  </si>
  <si>
    <t>133</t>
  </si>
  <si>
    <t>784131017</t>
  </si>
  <si>
    <t>Odstranění lepených tapet bez makulatury ze stěn výšky do 3,80 m</t>
  </si>
  <si>
    <t>843488528</t>
  </si>
  <si>
    <t>134</t>
  </si>
  <si>
    <t>784171111</t>
  </si>
  <si>
    <t>Zakrytí vnitřních ploch stěn v místnostech výšky do 3,80 m</t>
  </si>
  <si>
    <t>1931434798</t>
  </si>
  <si>
    <t>2,1*1,55*2</t>
  </si>
  <si>
    <t>135</t>
  </si>
  <si>
    <t>581248431</t>
  </si>
  <si>
    <t>fólie pro malířské potřeby zakrývací</t>
  </si>
  <si>
    <t>-1418744244</t>
  </si>
  <si>
    <t>6,51*1,05 'Přepočtené koeficientem množství</t>
  </si>
  <si>
    <t>136</t>
  </si>
  <si>
    <t>784181121</t>
  </si>
  <si>
    <t>Hloubková jednonásobná penetrace podkladu v místnostech výšky do 3,80 m</t>
  </si>
  <si>
    <t>-554997256</t>
  </si>
  <si>
    <t>15,62+68,96+32,45</t>
  </si>
  <si>
    <t>137</t>
  </si>
  <si>
    <t>784221101</t>
  </si>
  <si>
    <t>Dvojnásobné bílé malby ze směsí za sucha dobře otěruvzdorných v místnostech do 3,80 m</t>
  </si>
  <si>
    <t>95782640</t>
  </si>
  <si>
    <t>117,03</t>
  </si>
  <si>
    <t>786</t>
  </si>
  <si>
    <t>Dokončovací práce - čalounické úpravy</t>
  </si>
  <si>
    <t>138</t>
  </si>
  <si>
    <t>786624111</t>
  </si>
  <si>
    <t>Montáž lamelové žaluzie do oken zdvojených dřevěných otevíravých, sklápěcích a vyklápěcích</t>
  </si>
  <si>
    <t>-1674040309</t>
  </si>
  <si>
    <t>139</t>
  </si>
  <si>
    <t>553462000</t>
  </si>
  <si>
    <t>žaluzie horizontální interiérové</t>
  </si>
  <si>
    <t>58795221</t>
  </si>
  <si>
    <t>140</t>
  </si>
  <si>
    <t>786624119</t>
  </si>
  <si>
    <t>Demontář lamelové žaluzie</t>
  </si>
  <si>
    <t>1519808973</t>
  </si>
  <si>
    <t>Práce a dodávky M</t>
  </si>
  <si>
    <t>21-M</t>
  </si>
  <si>
    <t>Elektromontáže (montáž vč. dodávky)</t>
  </si>
  <si>
    <t>141</t>
  </si>
  <si>
    <t>210 00-01</t>
  </si>
  <si>
    <t>rozvadec RB vcet. jistice a vybavení</t>
  </si>
  <si>
    <t>-1798700207</t>
  </si>
  <si>
    <t>142</t>
  </si>
  <si>
    <t>210 00-03</t>
  </si>
  <si>
    <t>zásuvka TV, SAT, VKV</t>
  </si>
  <si>
    <t>1635137709</t>
  </si>
  <si>
    <t>143</t>
  </si>
  <si>
    <t>210 00-04</t>
  </si>
  <si>
    <t>zvýšení príkonu u PRE z 1x20A na 3x25A /ceníková cena 11000/+ vyřízení</t>
  </si>
  <si>
    <t>-1360633170</t>
  </si>
  <si>
    <t>144</t>
  </si>
  <si>
    <t>210 00-05</t>
  </si>
  <si>
    <t>zkoušky, revize, příprava odběrného místa</t>
  </si>
  <si>
    <t>1310970618</t>
  </si>
  <si>
    <t>145</t>
  </si>
  <si>
    <t>210 00-06</t>
  </si>
  <si>
    <t>domovní telefon</t>
  </si>
  <si>
    <t>1604854325</t>
  </si>
  <si>
    <t>146</t>
  </si>
  <si>
    <t>210800105</t>
  </si>
  <si>
    <t>Kabel CYKY 750 V 3x1,5 mm2 uložený pod omítkou vcetne dodávky kabelu 3Cx1,5</t>
  </si>
  <si>
    <t>1869403716</t>
  </si>
  <si>
    <t>147</t>
  </si>
  <si>
    <t>210800106</t>
  </si>
  <si>
    <t>Kabel CYKY 750 V 3x2,5 mm2 uložený pod omítkou vcetne dodávky kabelu 3Cx2,5</t>
  </si>
  <si>
    <t>-25226130</t>
  </si>
  <si>
    <t>148</t>
  </si>
  <si>
    <t>Pol09</t>
  </si>
  <si>
    <t>Kabel CYKY 5Cx2,5</t>
  </si>
  <si>
    <t>1727694971</t>
  </si>
  <si>
    <t>149</t>
  </si>
  <si>
    <t>Pol10</t>
  </si>
  <si>
    <t>Kabel CYKY 3Ax1,5</t>
  </si>
  <si>
    <t>636081818</t>
  </si>
  <si>
    <t>150</t>
  </si>
  <si>
    <t>Pol11</t>
  </si>
  <si>
    <t>Kabel CYKY 2Ax1,5</t>
  </si>
  <si>
    <t>-854373487</t>
  </si>
  <si>
    <t>151</t>
  </si>
  <si>
    <t>Pol12</t>
  </si>
  <si>
    <t>Kabel CYKY 5Cx6</t>
  </si>
  <si>
    <t>1796532567</t>
  </si>
  <si>
    <t>152</t>
  </si>
  <si>
    <t>Pol13</t>
  </si>
  <si>
    <t>Kabel CY6</t>
  </si>
  <si>
    <t>-916074360</t>
  </si>
  <si>
    <t>153</t>
  </si>
  <si>
    <t>Pol14</t>
  </si>
  <si>
    <t>podlahová lišta LP35 s prísluš</t>
  </si>
  <si>
    <t>-529581785</t>
  </si>
  <si>
    <t>154</t>
  </si>
  <si>
    <t>Pol15</t>
  </si>
  <si>
    <t>koax kabel</t>
  </si>
  <si>
    <t>-751572486</t>
  </si>
  <si>
    <t>155</t>
  </si>
  <si>
    <t>Pol16</t>
  </si>
  <si>
    <t>svorkovnice 5pol</t>
  </si>
  <si>
    <t>-1397657433</t>
  </si>
  <si>
    <t>156</t>
  </si>
  <si>
    <t>Pol17</t>
  </si>
  <si>
    <t>seriový prepínac</t>
  </si>
  <si>
    <t>776970459</t>
  </si>
  <si>
    <t>157</t>
  </si>
  <si>
    <t>Pol18</t>
  </si>
  <si>
    <t>Strídavý prepinac</t>
  </si>
  <si>
    <t>-212252784</t>
  </si>
  <si>
    <t>158</t>
  </si>
  <si>
    <t>Pol19</t>
  </si>
  <si>
    <t>prístrojový nosic pro LP35</t>
  </si>
  <si>
    <t>766373486</t>
  </si>
  <si>
    <t>159</t>
  </si>
  <si>
    <t>Pol20</t>
  </si>
  <si>
    <t>1pol vypinac</t>
  </si>
  <si>
    <t>-264304445</t>
  </si>
  <si>
    <t>160</t>
  </si>
  <si>
    <t>Pol21</t>
  </si>
  <si>
    <t>styk. Ovladac</t>
  </si>
  <si>
    <t>-212763284</t>
  </si>
  <si>
    <t>161</t>
  </si>
  <si>
    <t>Pol22</t>
  </si>
  <si>
    <t>zásuvka dvojnásobná</t>
  </si>
  <si>
    <t>-3492296</t>
  </si>
  <si>
    <t>162</t>
  </si>
  <si>
    <t>Pol23</t>
  </si>
  <si>
    <t>jistic 3B25/3</t>
  </si>
  <si>
    <t>260371539</t>
  </si>
  <si>
    <t>163</t>
  </si>
  <si>
    <t>Pol24</t>
  </si>
  <si>
    <t>LK 80x20R1</t>
  </si>
  <si>
    <t>1686789582</t>
  </si>
  <si>
    <t>164</t>
  </si>
  <si>
    <t>Pol25</t>
  </si>
  <si>
    <t>LK 80x28 2ZK</t>
  </si>
  <si>
    <t>-2062903830</t>
  </si>
  <si>
    <t>165</t>
  </si>
  <si>
    <t>Pol26</t>
  </si>
  <si>
    <t>LK 80x28 2R</t>
  </si>
  <si>
    <t>-1978498943</t>
  </si>
  <si>
    <t>166</t>
  </si>
  <si>
    <t>Pol27</t>
  </si>
  <si>
    <t>vícko VLK80 2R</t>
  </si>
  <si>
    <t>-587648586</t>
  </si>
  <si>
    <t>167</t>
  </si>
  <si>
    <t>Pol28</t>
  </si>
  <si>
    <t>svorkovnice S66</t>
  </si>
  <si>
    <t>-1653104734</t>
  </si>
  <si>
    <t>168</t>
  </si>
  <si>
    <t>Pol29</t>
  </si>
  <si>
    <t>LK 80R/3</t>
  </si>
  <si>
    <t>-1065663617</t>
  </si>
  <si>
    <t>169</t>
  </si>
  <si>
    <t>Pol30</t>
  </si>
  <si>
    <t>KU 1903</t>
  </si>
  <si>
    <t>463828385</t>
  </si>
  <si>
    <t>170</t>
  </si>
  <si>
    <t>Pol31</t>
  </si>
  <si>
    <t>KU 1901</t>
  </si>
  <si>
    <t>780870481</t>
  </si>
  <si>
    <t>171</t>
  </si>
  <si>
    <t>Pol32</t>
  </si>
  <si>
    <t>svítidlo kruhové- difuzér opálové sklo, 1x75 W/E27, IP20, D280-300mm, hloubka cca 100 mm, 4000k</t>
  </si>
  <si>
    <t>-1562699448</t>
  </si>
  <si>
    <t>172</t>
  </si>
  <si>
    <t>Pol32-1</t>
  </si>
  <si>
    <t>svítidlo kruhové- difuzér opálové sklo, 1x75 W/E27, IP44/IP64, D280-300mm, hloubka cca 100 mm, 4000k</t>
  </si>
  <si>
    <t>1916753132</t>
  </si>
  <si>
    <t>173</t>
  </si>
  <si>
    <t>Pol32-2</t>
  </si>
  <si>
    <t>nábytkové svítidlo -  1x39W/G5; IP44/IP20, délka 600 mm, hloubka 90 mm, 4000k</t>
  </si>
  <si>
    <t>-910162300</t>
  </si>
  <si>
    <t>174</t>
  </si>
  <si>
    <t>Pol33</t>
  </si>
  <si>
    <t>koupelnové přisazené nástěnné svítidlo - chrom/sklo, 2x40W/E14, IP44/IP64, šířka 300mm, výška 100 mm, 4000k</t>
  </si>
  <si>
    <t>-1194332749</t>
  </si>
  <si>
    <t>175</t>
  </si>
  <si>
    <t>Pol34</t>
  </si>
  <si>
    <t>požární ucpávka - hlavní přívod</t>
  </si>
  <si>
    <t>-389131799</t>
  </si>
  <si>
    <t>176</t>
  </si>
  <si>
    <t>Pol35</t>
  </si>
  <si>
    <t>kontrola a zprovoznení telefonu</t>
  </si>
  <si>
    <t>437419818</t>
  </si>
  <si>
    <t>177</t>
  </si>
  <si>
    <t>Pol36</t>
  </si>
  <si>
    <t>kontrola a zprovoznení TV zásuvek</t>
  </si>
  <si>
    <t>1991981760</t>
  </si>
  <si>
    <t>178</t>
  </si>
  <si>
    <t>Pol37</t>
  </si>
  <si>
    <t>stavební přípomoce - sekání rýh</t>
  </si>
  <si>
    <t>847272595</t>
  </si>
  <si>
    <t>179</t>
  </si>
  <si>
    <t>Pol38</t>
  </si>
  <si>
    <t>stavební přípomoce - zapravení rýh</t>
  </si>
  <si>
    <t>-607050026</t>
  </si>
  <si>
    <t>24-M</t>
  </si>
  <si>
    <t>Montáže vzduchotechnických zařízení</t>
  </si>
  <si>
    <t>180</t>
  </si>
  <si>
    <t>240010212</t>
  </si>
  <si>
    <t>Malý axiální ventilátor s doběhem WC</t>
  </si>
  <si>
    <t>-478800279</t>
  </si>
  <si>
    <t>181</t>
  </si>
  <si>
    <t>240010213</t>
  </si>
  <si>
    <t>Malý axiální ventilátor s doběhem 1x12V - kouplena</t>
  </si>
  <si>
    <t>849475366</t>
  </si>
  <si>
    <t>182</t>
  </si>
  <si>
    <t>240080319</t>
  </si>
  <si>
    <t>Potrubí VZT flexi vč. tepelné izolace</t>
  </si>
  <si>
    <t>712004650</t>
  </si>
  <si>
    <t>183</t>
  </si>
  <si>
    <t>728414611</t>
  </si>
  <si>
    <t>dodávka a montáž digestore s horním odtahem</t>
  </si>
  <si>
    <t>-2139717163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</si>
</sst>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1098, byt č. 30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23. 10. 2023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17, Žalanského 291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Ing.arch. Lenka David, 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byt...'!P136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23. 10. 2023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ROUND((SUM(BE136:BE419)),2)</f>
        <v>0</v>
      </c>
      <c r="G31" s="38"/>
      <c r="H31" s="38"/>
      <c r="I31" s="149">
        <v>0.21</v>
      </c>
      <c r="J31" s="148">
        <f>ROUND(((SUM(BE136:BE419))*I31),2)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ROUND((SUM(BF136:BF419)),2)</f>
        <v>0</v>
      </c>
      <c r="G32" s="38"/>
      <c r="H32" s="38"/>
      <c r="I32" s="149">
        <v>0.15</v>
      </c>
      <c r="J32" s="148">
        <f>ROUND(((SUM(BF136:BF419))*I32),2)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ROUND((SUM(BG136:BG419)),2)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ROUND((SUM(BH136:BH419)),2)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ROUND((SUM(BI136:BI419)),2)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Žufanova 1098, byt č. 30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Žufanova, Praha 17-Řepy</v>
      </c>
      <c r="G87" s="40"/>
      <c r="H87" s="40"/>
      <c r="I87" s="32" t="s">
        <v>22</v>
      </c>
      <c r="J87" s="79" t="str">
        <f>IF(J10="","",J10)</f>
        <v>23. 10. 2023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5.65" customHeight="1">
      <c r="A89" s="38"/>
      <c r="B89" s="39"/>
      <c r="C89" s="32" t="s">
        <v>24</v>
      </c>
      <c r="D89" s="40"/>
      <c r="E89" s="40"/>
      <c r="F89" s="27" t="str">
        <f>E13</f>
        <v>Městská část Praha 17, Žalanského 291</v>
      </c>
      <c r="G89" s="40"/>
      <c r="H89" s="40"/>
      <c r="I89" s="32" t="s">
        <v>30</v>
      </c>
      <c r="J89" s="36" t="str">
        <f>E19</f>
        <v xml:space="preserve">Ing.arch. Lenka David,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J174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J204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J210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J212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J213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J219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J230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J240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J258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J265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J276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J291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J296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J310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J343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J351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J369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J374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J375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J415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Žufanova 1098, byt č. 30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Žufanova, Praha 17-Řepy</v>
      </c>
      <c r="G130" s="40"/>
      <c r="H130" s="40"/>
      <c r="I130" s="32" t="s">
        <v>22</v>
      </c>
      <c r="J130" s="79" t="str">
        <f>IF(J10="","",J10)</f>
        <v>23. 10. 2023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25.65" customHeight="1">
      <c r="A132" s="38"/>
      <c r="B132" s="39"/>
      <c r="C132" s="32" t="s">
        <v>24</v>
      </c>
      <c r="D132" s="40"/>
      <c r="E132" s="40"/>
      <c r="F132" s="27" t="str">
        <f>E13</f>
        <v>Městská část Praha 17, Žalanského 291</v>
      </c>
      <c r="G132" s="40"/>
      <c r="H132" s="40"/>
      <c r="I132" s="32" t="s">
        <v>30</v>
      </c>
      <c r="J132" s="36" t="str">
        <f>E19</f>
        <v xml:space="preserve">Ing.arch. Lenka David, 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P137+P212+P374</f>
        <v>0</v>
      </c>
      <c r="Q136" s="104"/>
      <c r="R136" s="193">
        <f>R137+R212+R374</f>
        <v>4.4925987759999995</v>
      </c>
      <c r="S136" s="104"/>
      <c r="T136" s="194">
        <f>T137+T212+T374</f>
        <v>5.5990395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BK137+BK212+BK374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P138+P147+P149+P174+P204+P210</f>
        <v>0</v>
      </c>
      <c r="Q137" s="204"/>
      <c r="R137" s="205">
        <f>R138+R147+R149+R174+R204+R210</f>
        <v>3.3087685</v>
      </c>
      <c r="S137" s="204"/>
      <c r="T137" s="206">
        <f>T138+T147+T149+T174+T204+T210</f>
        <v>5.568615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BK138+BK147+BK149+BK174+BK204+BK210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0.8792146999999999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14.11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0.8320666999999999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14.11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6.35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0.000508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6.35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SUM(P150:P173)</f>
        <v>0</v>
      </c>
      <c r="Q149" s="204"/>
      <c r="R149" s="205">
        <f>SUM(R150:R173)</f>
        <v>2.3845777999999997</v>
      </c>
      <c r="S149" s="204"/>
      <c r="T149" s="206">
        <f>SUM(T150:T173)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SUM(BK150:BK173)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29.55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0.08865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29.55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3.25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0.059735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3.25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29.55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0.150705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164</v>
      </c>
      <c r="G155" s="227"/>
      <c r="H155" s="231">
        <v>29.55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174</v>
      </c>
      <c r="D156" s="212" t="s">
        <v>131</v>
      </c>
      <c r="E156" s="213" t="s">
        <v>175</v>
      </c>
      <c r="F156" s="214" t="s">
        <v>176</v>
      </c>
      <c r="G156" s="215" t="s">
        <v>140</v>
      </c>
      <c r="H156" s="216">
        <v>15.62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0.0763818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177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178</v>
      </c>
      <c r="G157" s="227"/>
      <c r="H157" s="231">
        <v>9.56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179</v>
      </c>
      <c r="G158" s="227"/>
      <c r="H158" s="231">
        <v>6.06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180</v>
      </c>
      <c r="G159" s="249"/>
      <c r="H159" s="252">
        <v>15.62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181</v>
      </c>
      <c r="D160" s="212" t="s">
        <v>131</v>
      </c>
      <c r="E160" s="213" t="s">
        <v>182</v>
      </c>
      <c r="F160" s="214" t="s">
        <v>183</v>
      </c>
      <c r="G160" s="215" t="s">
        <v>140</v>
      </c>
      <c r="H160" s="216">
        <v>84.58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0.25374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184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185</v>
      </c>
      <c r="G161" s="227"/>
      <c r="H161" s="231">
        <v>84.58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186</v>
      </c>
      <c r="D162" s="212" t="s">
        <v>131</v>
      </c>
      <c r="E162" s="213" t="s">
        <v>187</v>
      </c>
      <c r="F162" s="214" t="s">
        <v>188</v>
      </c>
      <c r="G162" s="215" t="s">
        <v>140</v>
      </c>
      <c r="H162" s="216">
        <v>68.96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1.0757759999999998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189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190</v>
      </c>
      <c r="G163" s="227"/>
      <c r="H163" s="231">
        <v>11.36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191</v>
      </c>
      <c r="G164" s="227"/>
      <c r="H164" s="231">
        <v>55.89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192</v>
      </c>
      <c r="G165" s="227"/>
      <c r="H165" s="231">
        <v>1.71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5" customFormat="1" ht="12">
      <c r="A166" s="15"/>
      <c r="B166" s="248"/>
      <c r="C166" s="249"/>
      <c r="D166" s="228" t="s">
        <v>142</v>
      </c>
      <c r="E166" s="250" t="s">
        <v>1</v>
      </c>
      <c r="F166" s="251" t="s">
        <v>180</v>
      </c>
      <c r="G166" s="249"/>
      <c r="H166" s="252">
        <v>68.96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8" t="s">
        <v>142</v>
      </c>
      <c r="AU166" s="258" t="s">
        <v>136</v>
      </c>
      <c r="AV166" s="15" t="s">
        <v>135</v>
      </c>
      <c r="AW166" s="15" t="s">
        <v>32</v>
      </c>
      <c r="AX166" s="15" t="s">
        <v>81</v>
      </c>
      <c r="AY166" s="258" t="s">
        <v>128</v>
      </c>
    </row>
    <row r="167" spans="1:65" s="2" customFormat="1" ht="21.75" customHeight="1">
      <c r="A167" s="38"/>
      <c r="B167" s="39"/>
      <c r="C167" s="212" t="s">
        <v>193</v>
      </c>
      <c r="D167" s="212" t="s">
        <v>131</v>
      </c>
      <c r="E167" s="213" t="s">
        <v>194</v>
      </c>
      <c r="F167" s="214" t="s">
        <v>195</v>
      </c>
      <c r="G167" s="215" t="s">
        <v>140</v>
      </c>
      <c r="H167" s="216">
        <v>3.25</v>
      </c>
      <c r="I167" s="217"/>
      <c r="J167" s="218">
        <f>ROUND(I167*H167,2)</f>
        <v>0</v>
      </c>
      <c r="K167" s="219"/>
      <c r="L167" s="44"/>
      <c r="M167" s="220" t="s">
        <v>1</v>
      </c>
      <c r="N167" s="221" t="s">
        <v>42</v>
      </c>
      <c r="O167" s="91"/>
      <c r="P167" s="222">
        <f>O167*H167</f>
        <v>0</v>
      </c>
      <c r="Q167" s="222">
        <v>0.04984</v>
      </c>
      <c r="R167" s="222">
        <f>Q167*H167</f>
        <v>0.16198</v>
      </c>
      <c r="S167" s="222">
        <v>0</v>
      </c>
      <c r="T167" s="22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4" t="s">
        <v>135</v>
      </c>
      <c r="AT167" s="224" t="s">
        <v>131</v>
      </c>
      <c r="AU167" s="224" t="s">
        <v>136</v>
      </c>
      <c r="AY167" s="17" t="s">
        <v>128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7" t="s">
        <v>136</v>
      </c>
      <c r="BK167" s="225">
        <f>ROUND(I167*H167,2)</f>
        <v>0</v>
      </c>
      <c r="BL167" s="17" t="s">
        <v>135</v>
      </c>
      <c r="BM167" s="224" t="s">
        <v>196</v>
      </c>
    </row>
    <row r="168" spans="1:51" s="13" customFormat="1" ht="12">
      <c r="A168" s="13"/>
      <c r="B168" s="226"/>
      <c r="C168" s="227"/>
      <c r="D168" s="228" t="s">
        <v>142</v>
      </c>
      <c r="E168" s="229" t="s">
        <v>1</v>
      </c>
      <c r="F168" s="230" t="s">
        <v>197</v>
      </c>
      <c r="G168" s="227"/>
      <c r="H168" s="231">
        <v>3.25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142</v>
      </c>
      <c r="AU168" s="237" t="s">
        <v>136</v>
      </c>
      <c r="AV168" s="13" t="s">
        <v>136</v>
      </c>
      <c r="AW168" s="13" t="s">
        <v>32</v>
      </c>
      <c r="AX168" s="13" t="s">
        <v>81</v>
      </c>
      <c r="AY168" s="237" t="s">
        <v>128</v>
      </c>
    </row>
    <row r="169" spans="1:65" s="2" customFormat="1" ht="24.15" customHeight="1">
      <c r="A169" s="38"/>
      <c r="B169" s="39"/>
      <c r="C169" s="212" t="s">
        <v>198</v>
      </c>
      <c r="D169" s="212" t="s">
        <v>131</v>
      </c>
      <c r="E169" s="213" t="s">
        <v>199</v>
      </c>
      <c r="F169" s="214" t="s">
        <v>200</v>
      </c>
      <c r="G169" s="215" t="s">
        <v>134</v>
      </c>
      <c r="H169" s="216">
        <v>2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0.01698</v>
      </c>
      <c r="R169" s="222">
        <f>Q169*H169</f>
        <v>0.03396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201</v>
      </c>
    </row>
    <row r="170" spans="1:65" s="2" customFormat="1" ht="24.15" customHeight="1">
      <c r="A170" s="38"/>
      <c r="B170" s="39"/>
      <c r="C170" s="259" t="s">
        <v>202</v>
      </c>
      <c r="D170" s="259" t="s">
        <v>203</v>
      </c>
      <c r="E170" s="260" t="s">
        <v>204</v>
      </c>
      <c r="F170" s="261" t="s">
        <v>205</v>
      </c>
      <c r="G170" s="262" t="s">
        <v>134</v>
      </c>
      <c r="H170" s="263">
        <v>2</v>
      </c>
      <c r="I170" s="264"/>
      <c r="J170" s="265">
        <f>ROUND(I170*H170,2)</f>
        <v>0</v>
      </c>
      <c r="K170" s="266"/>
      <c r="L170" s="267"/>
      <c r="M170" s="268" t="s">
        <v>1</v>
      </c>
      <c r="N170" s="269" t="s">
        <v>42</v>
      </c>
      <c r="O170" s="91"/>
      <c r="P170" s="222">
        <f>O170*H170</f>
        <v>0</v>
      </c>
      <c r="Q170" s="222">
        <v>0.01201</v>
      </c>
      <c r="R170" s="222">
        <f>Q170*H170</f>
        <v>0.02402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170</v>
      </c>
      <c r="AT170" s="224" t="s">
        <v>203</v>
      </c>
      <c r="AU170" s="224" t="s">
        <v>136</v>
      </c>
      <c r="AY170" s="17" t="s">
        <v>128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136</v>
      </c>
      <c r="BK170" s="225">
        <f>ROUND(I170*H170,2)</f>
        <v>0</v>
      </c>
      <c r="BL170" s="17" t="s">
        <v>135</v>
      </c>
      <c r="BM170" s="224" t="s">
        <v>206</v>
      </c>
    </row>
    <row r="171" spans="1:65" s="2" customFormat="1" ht="24.15" customHeight="1">
      <c r="A171" s="38"/>
      <c r="B171" s="39"/>
      <c r="C171" s="212" t="s">
        <v>8</v>
      </c>
      <c r="D171" s="212" t="s">
        <v>131</v>
      </c>
      <c r="E171" s="213" t="s">
        <v>207</v>
      </c>
      <c r="F171" s="214" t="s">
        <v>208</v>
      </c>
      <c r="G171" s="215" t="s">
        <v>134</v>
      </c>
      <c r="H171" s="216">
        <v>1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0.4417</v>
      </c>
      <c r="R171" s="222">
        <f>Q171*H171</f>
        <v>0.4417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209</v>
      </c>
    </row>
    <row r="172" spans="1:65" s="2" customFormat="1" ht="37.8" customHeight="1">
      <c r="A172" s="38"/>
      <c r="B172" s="39"/>
      <c r="C172" s="259" t="s">
        <v>210</v>
      </c>
      <c r="D172" s="259" t="s">
        <v>203</v>
      </c>
      <c r="E172" s="260" t="s">
        <v>211</v>
      </c>
      <c r="F172" s="261" t="s">
        <v>212</v>
      </c>
      <c r="G172" s="262" t="s">
        <v>134</v>
      </c>
      <c r="H172" s="263">
        <v>1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0.01793</v>
      </c>
      <c r="R172" s="222">
        <f>Q172*H172</f>
        <v>0.01793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203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213</v>
      </c>
    </row>
    <row r="173" spans="1:65" s="2" customFormat="1" ht="21.75" customHeight="1">
      <c r="A173" s="38"/>
      <c r="B173" s="39"/>
      <c r="C173" s="212" t="s">
        <v>214</v>
      </c>
      <c r="D173" s="212" t="s">
        <v>131</v>
      </c>
      <c r="E173" s="213" t="s">
        <v>215</v>
      </c>
      <c r="F173" s="214" t="s">
        <v>216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217</v>
      </c>
    </row>
    <row r="174" spans="1:63" s="12" customFormat="1" ht="22.8" customHeight="1">
      <c r="A174" s="12"/>
      <c r="B174" s="196"/>
      <c r="C174" s="197"/>
      <c r="D174" s="198" t="s">
        <v>75</v>
      </c>
      <c r="E174" s="210" t="s">
        <v>174</v>
      </c>
      <c r="F174" s="210" t="s">
        <v>218</v>
      </c>
      <c r="G174" s="197"/>
      <c r="H174" s="197"/>
      <c r="I174" s="200"/>
      <c r="J174" s="211">
        <f>BK174</f>
        <v>0</v>
      </c>
      <c r="K174" s="197"/>
      <c r="L174" s="202"/>
      <c r="M174" s="203"/>
      <c r="N174" s="204"/>
      <c r="O174" s="204"/>
      <c r="P174" s="205">
        <f>SUM(P175:P203)</f>
        <v>0</v>
      </c>
      <c r="Q174" s="204"/>
      <c r="R174" s="205">
        <f>SUM(R175:R203)</f>
        <v>0.005575999999999999</v>
      </c>
      <c r="S174" s="204"/>
      <c r="T174" s="206">
        <f>SUM(T175:T203)</f>
        <v>5.568615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7" t="s">
        <v>81</v>
      </c>
      <c r="AT174" s="208" t="s">
        <v>75</v>
      </c>
      <c r="AU174" s="208" t="s">
        <v>81</v>
      </c>
      <c r="AY174" s="207" t="s">
        <v>128</v>
      </c>
      <c r="BK174" s="209">
        <f>SUM(BK175:BK203)</f>
        <v>0</v>
      </c>
    </row>
    <row r="175" spans="1:65" s="2" customFormat="1" ht="16.5" customHeight="1">
      <c r="A175" s="38"/>
      <c r="B175" s="39"/>
      <c r="C175" s="212" t="s">
        <v>219</v>
      </c>
      <c r="D175" s="212" t="s">
        <v>131</v>
      </c>
      <c r="E175" s="213" t="s">
        <v>220</v>
      </c>
      <c r="F175" s="214" t="s">
        <v>221</v>
      </c>
      <c r="G175" s="215" t="s">
        <v>222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0.01933</v>
      </c>
      <c r="T175" s="223">
        <f>S175*H175</f>
        <v>0.01933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210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210</v>
      </c>
      <c r="BM175" s="224" t="s">
        <v>223</v>
      </c>
    </row>
    <row r="176" spans="1:65" s="2" customFormat="1" ht="16.5" customHeight="1">
      <c r="A176" s="38"/>
      <c r="B176" s="39"/>
      <c r="C176" s="212" t="s">
        <v>224</v>
      </c>
      <c r="D176" s="212" t="s">
        <v>131</v>
      </c>
      <c r="E176" s="213" t="s">
        <v>225</v>
      </c>
      <c r="F176" s="214" t="s">
        <v>226</v>
      </c>
      <c r="G176" s="215" t="s">
        <v>222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0.01946</v>
      </c>
      <c r="T176" s="223">
        <f>S176*H176</f>
        <v>0.01946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210</v>
      </c>
      <c r="AT176" s="224" t="s">
        <v>131</v>
      </c>
      <c r="AU176" s="224" t="s">
        <v>136</v>
      </c>
      <c r="AY176" s="17" t="s">
        <v>128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136</v>
      </c>
      <c r="BK176" s="225">
        <f>ROUND(I176*H176,2)</f>
        <v>0</v>
      </c>
      <c r="BL176" s="17" t="s">
        <v>210</v>
      </c>
      <c r="BM176" s="224" t="s">
        <v>227</v>
      </c>
    </row>
    <row r="177" spans="1:65" s="2" customFormat="1" ht="16.5" customHeight="1">
      <c r="A177" s="38"/>
      <c r="B177" s="39"/>
      <c r="C177" s="212" t="s">
        <v>228</v>
      </c>
      <c r="D177" s="212" t="s">
        <v>131</v>
      </c>
      <c r="E177" s="213" t="s">
        <v>229</v>
      </c>
      <c r="F177" s="214" t="s">
        <v>230</v>
      </c>
      <c r="G177" s="215" t="s">
        <v>222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0.0951</v>
      </c>
      <c r="T177" s="223">
        <f>S177*H177</f>
        <v>0.0951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210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210</v>
      </c>
      <c r="BM177" s="224" t="s">
        <v>231</v>
      </c>
    </row>
    <row r="178" spans="1:65" s="2" customFormat="1" ht="24.15" customHeight="1">
      <c r="A178" s="38"/>
      <c r="B178" s="39"/>
      <c r="C178" s="212" t="s">
        <v>7</v>
      </c>
      <c r="D178" s="212" t="s">
        <v>131</v>
      </c>
      <c r="E178" s="213" t="s">
        <v>232</v>
      </c>
      <c r="F178" s="214" t="s">
        <v>233</v>
      </c>
      <c r="G178" s="215" t="s">
        <v>222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0.0092</v>
      </c>
      <c r="T178" s="223">
        <f>S178*H178</f>
        <v>0.0092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210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210</v>
      </c>
      <c r="BM178" s="224" t="s">
        <v>234</v>
      </c>
    </row>
    <row r="179" spans="1:65" s="2" customFormat="1" ht="16.5" customHeight="1">
      <c r="A179" s="38"/>
      <c r="B179" s="39"/>
      <c r="C179" s="212" t="s">
        <v>235</v>
      </c>
      <c r="D179" s="212" t="s">
        <v>131</v>
      </c>
      <c r="E179" s="213" t="s">
        <v>236</v>
      </c>
      <c r="F179" s="214" t="s">
        <v>237</v>
      </c>
      <c r="G179" s="215" t="s">
        <v>222</v>
      </c>
      <c r="H179" s="216">
        <v>2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0.00156</v>
      </c>
      <c r="T179" s="223">
        <f>S179*H179</f>
        <v>0.00312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210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210</v>
      </c>
      <c r="BM179" s="224" t="s">
        <v>238</v>
      </c>
    </row>
    <row r="180" spans="1:65" s="2" customFormat="1" ht="16.5" customHeight="1">
      <c r="A180" s="38"/>
      <c r="B180" s="39"/>
      <c r="C180" s="212" t="s">
        <v>239</v>
      </c>
      <c r="D180" s="212" t="s">
        <v>131</v>
      </c>
      <c r="E180" s="213" t="s">
        <v>240</v>
      </c>
      <c r="F180" s="214" t="s">
        <v>241</v>
      </c>
      <c r="G180" s="215" t="s">
        <v>134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0.00225</v>
      </c>
      <c r="T180" s="223">
        <f>S180*H180</f>
        <v>0.00225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210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210</v>
      </c>
      <c r="BM180" s="224" t="s">
        <v>242</v>
      </c>
    </row>
    <row r="181" spans="1:65" s="2" customFormat="1" ht="16.5" customHeight="1">
      <c r="A181" s="38"/>
      <c r="B181" s="39"/>
      <c r="C181" s="212" t="s">
        <v>243</v>
      </c>
      <c r="D181" s="212" t="s">
        <v>131</v>
      </c>
      <c r="E181" s="213" t="s">
        <v>244</v>
      </c>
      <c r="F181" s="214" t="s">
        <v>245</v>
      </c>
      <c r="G181" s="215" t="s">
        <v>140</v>
      </c>
      <c r="H181" s="216">
        <v>3.83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0.039</v>
      </c>
      <c r="T181" s="223">
        <f>S181*H181</f>
        <v>0.14937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210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210</v>
      </c>
      <c r="BM181" s="224" t="s">
        <v>246</v>
      </c>
    </row>
    <row r="182" spans="1:51" s="13" customFormat="1" ht="12">
      <c r="A182" s="13"/>
      <c r="B182" s="226"/>
      <c r="C182" s="227"/>
      <c r="D182" s="228" t="s">
        <v>142</v>
      </c>
      <c r="E182" s="229" t="s">
        <v>1</v>
      </c>
      <c r="F182" s="230" t="s">
        <v>247</v>
      </c>
      <c r="G182" s="227"/>
      <c r="H182" s="231">
        <v>3.83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142</v>
      </c>
      <c r="AU182" s="237" t="s">
        <v>136</v>
      </c>
      <c r="AV182" s="13" t="s">
        <v>136</v>
      </c>
      <c r="AW182" s="13" t="s">
        <v>32</v>
      </c>
      <c r="AX182" s="13" t="s">
        <v>81</v>
      </c>
      <c r="AY182" s="237" t="s">
        <v>128</v>
      </c>
    </row>
    <row r="183" spans="1:65" s="2" customFormat="1" ht="24.15" customHeight="1">
      <c r="A183" s="38"/>
      <c r="B183" s="39"/>
      <c r="C183" s="212" t="s">
        <v>248</v>
      </c>
      <c r="D183" s="212" t="s">
        <v>131</v>
      </c>
      <c r="E183" s="213" t="s">
        <v>249</v>
      </c>
      <c r="F183" s="214" t="s">
        <v>250</v>
      </c>
      <c r="G183" s="215" t="s">
        <v>134</v>
      </c>
      <c r="H183" s="216">
        <v>4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0.024</v>
      </c>
      <c r="T183" s="223">
        <f>S183*H183</f>
        <v>0.096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210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210</v>
      </c>
      <c r="BM183" s="224" t="s">
        <v>251</v>
      </c>
    </row>
    <row r="184" spans="1:65" s="2" customFormat="1" ht="24.15" customHeight="1">
      <c r="A184" s="38"/>
      <c r="B184" s="39"/>
      <c r="C184" s="212" t="s">
        <v>252</v>
      </c>
      <c r="D184" s="212" t="s">
        <v>131</v>
      </c>
      <c r="E184" s="213" t="s">
        <v>253</v>
      </c>
      <c r="F184" s="214" t="s">
        <v>254</v>
      </c>
      <c r="G184" s="215" t="s">
        <v>134</v>
      </c>
      <c r="H184" s="216">
        <v>1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0.174</v>
      </c>
      <c r="T184" s="223">
        <f>S184*H184</f>
        <v>0.174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210</v>
      </c>
      <c r="AT184" s="224" t="s">
        <v>131</v>
      </c>
      <c r="AU184" s="224" t="s">
        <v>136</v>
      </c>
      <c r="AY184" s="17" t="s">
        <v>128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136</v>
      </c>
      <c r="BK184" s="225">
        <f>ROUND(I184*H184,2)</f>
        <v>0</v>
      </c>
      <c r="BL184" s="17" t="s">
        <v>210</v>
      </c>
      <c r="BM184" s="224" t="s">
        <v>255</v>
      </c>
    </row>
    <row r="185" spans="1:65" s="2" customFormat="1" ht="24.15" customHeight="1">
      <c r="A185" s="38"/>
      <c r="B185" s="39"/>
      <c r="C185" s="212" t="s">
        <v>256</v>
      </c>
      <c r="D185" s="212" t="s">
        <v>131</v>
      </c>
      <c r="E185" s="213" t="s">
        <v>257</v>
      </c>
      <c r="F185" s="214" t="s">
        <v>258</v>
      </c>
      <c r="G185" s="215" t="s">
        <v>140</v>
      </c>
      <c r="H185" s="216">
        <v>32.45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0.0025</v>
      </c>
      <c r="T185" s="223">
        <f>S185*H185</f>
        <v>0.081125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210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210</v>
      </c>
      <c r="BM185" s="224" t="s">
        <v>259</v>
      </c>
    </row>
    <row r="186" spans="1:51" s="13" customFormat="1" ht="12">
      <c r="A186" s="13"/>
      <c r="B186" s="226"/>
      <c r="C186" s="227"/>
      <c r="D186" s="228" t="s">
        <v>142</v>
      </c>
      <c r="E186" s="229" t="s">
        <v>1</v>
      </c>
      <c r="F186" s="230" t="s">
        <v>260</v>
      </c>
      <c r="G186" s="227"/>
      <c r="H186" s="231">
        <v>32.45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142</v>
      </c>
      <c r="AU186" s="237" t="s">
        <v>136</v>
      </c>
      <c r="AV186" s="13" t="s">
        <v>136</v>
      </c>
      <c r="AW186" s="13" t="s">
        <v>32</v>
      </c>
      <c r="AX186" s="13" t="s">
        <v>81</v>
      </c>
      <c r="AY186" s="237" t="s">
        <v>128</v>
      </c>
    </row>
    <row r="187" spans="1:65" s="2" customFormat="1" ht="21.75" customHeight="1">
      <c r="A187" s="38"/>
      <c r="B187" s="39"/>
      <c r="C187" s="212" t="s">
        <v>261</v>
      </c>
      <c r="D187" s="212" t="s">
        <v>131</v>
      </c>
      <c r="E187" s="213" t="s">
        <v>262</v>
      </c>
      <c r="F187" s="214" t="s">
        <v>263</v>
      </c>
      <c r="G187" s="215" t="s">
        <v>146</v>
      </c>
      <c r="H187" s="216">
        <v>33.55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210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210</v>
      </c>
      <c r="BM187" s="224" t="s">
        <v>264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265</v>
      </c>
      <c r="G188" s="227"/>
      <c r="H188" s="231">
        <v>5.42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76</v>
      </c>
      <c r="AY188" s="237" t="s">
        <v>128</v>
      </c>
    </row>
    <row r="189" spans="1:51" s="13" customFormat="1" ht="12">
      <c r="A189" s="13"/>
      <c r="B189" s="226"/>
      <c r="C189" s="227"/>
      <c r="D189" s="228" t="s">
        <v>142</v>
      </c>
      <c r="E189" s="229" t="s">
        <v>1</v>
      </c>
      <c r="F189" s="230" t="s">
        <v>266</v>
      </c>
      <c r="G189" s="227"/>
      <c r="H189" s="231">
        <v>28.13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142</v>
      </c>
      <c r="AU189" s="237" t="s">
        <v>136</v>
      </c>
      <c r="AV189" s="13" t="s">
        <v>136</v>
      </c>
      <c r="AW189" s="13" t="s">
        <v>32</v>
      </c>
      <c r="AX189" s="13" t="s">
        <v>76</v>
      </c>
      <c r="AY189" s="237" t="s">
        <v>128</v>
      </c>
    </row>
    <row r="190" spans="1:51" s="15" customFormat="1" ht="12">
      <c r="A190" s="15"/>
      <c r="B190" s="248"/>
      <c r="C190" s="249"/>
      <c r="D190" s="228" t="s">
        <v>142</v>
      </c>
      <c r="E190" s="250" t="s">
        <v>1</v>
      </c>
      <c r="F190" s="251" t="s">
        <v>180</v>
      </c>
      <c r="G190" s="249"/>
      <c r="H190" s="252">
        <v>33.55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8" t="s">
        <v>142</v>
      </c>
      <c r="AU190" s="258" t="s">
        <v>136</v>
      </c>
      <c r="AV190" s="15" t="s">
        <v>135</v>
      </c>
      <c r="AW190" s="15" t="s">
        <v>32</v>
      </c>
      <c r="AX190" s="15" t="s">
        <v>81</v>
      </c>
      <c r="AY190" s="258" t="s">
        <v>128</v>
      </c>
    </row>
    <row r="191" spans="1:65" s="2" customFormat="1" ht="16.5" customHeight="1">
      <c r="A191" s="38"/>
      <c r="B191" s="39"/>
      <c r="C191" s="212" t="s">
        <v>267</v>
      </c>
      <c r="D191" s="212" t="s">
        <v>131</v>
      </c>
      <c r="E191" s="213" t="s">
        <v>268</v>
      </c>
      <c r="F191" s="214" t="s">
        <v>269</v>
      </c>
      <c r="G191" s="215" t="s">
        <v>140</v>
      </c>
      <c r="H191" s="216">
        <v>32.45</v>
      </c>
      <c r="I191" s="217"/>
      <c r="J191" s="218">
        <f>ROUND(I191*H191,2)</f>
        <v>0</v>
      </c>
      <c r="K191" s="219"/>
      <c r="L191" s="44"/>
      <c r="M191" s="220" t="s">
        <v>1</v>
      </c>
      <c r="N191" s="221" t="s">
        <v>42</v>
      </c>
      <c r="O191" s="91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4" t="s">
        <v>210</v>
      </c>
      <c r="AT191" s="224" t="s">
        <v>131</v>
      </c>
      <c r="AU191" s="224" t="s">
        <v>136</v>
      </c>
      <c r="AY191" s="17" t="s">
        <v>128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7" t="s">
        <v>136</v>
      </c>
      <c r="BK191" s="225">
        <f>ROUND(I191*H191,2)</f>
        <v>0</v>
      </c>
      <c r="BL191" s="17" t="s">
        <v>210</v>
      </c>
      <c r="BM191" s="224" t="s">
        <v>270</v>
      </c>
    </row>
    <row r="192" spans="1:65" s="2" customFormat="1" ht="33" customHeight="1">
      <c r="A192" s="38"/>
      <c r="B192" s="39"/>
      <c r="C192" s="212" t="s">
        <v>271</v>
      </c>
      <c r="D192" s="212" t="s">
        <v>131</v>
      </c>
      <c r="E192" s="213" t="s">
        <v>272</v>
      </c>
      <c r="F192" s="214" t="s">
        <v>273</v>
      </c>
      <c r="G192" s="215" t="s">
        <v>140</v>
      </c>
      <c r="H192" s="216">
        <v>32.8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0.00013</v>
      </c>
      <c r="R192" s="222">
        <f>Q192*H192</f>
        <v>0.0042639999999999996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135</v>
      </c>
      <c r="AT192" s="224" t="s">
        <v>131</v>
      </c>
      <c r="AU192" s="224" t="s">
        <v>136</v>
      </c>
      <c r="AY192" s="17" t="s">
        <v>128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136</v>
      </c>
      <c r="BK192" s="225">
        <f>ROUND(I192*H192,2)</f>
        <v>0</v>
      </c>
      <c r="BL192" s="17" t="s">
        <v>135</v>
      </c>
      <c r="BM192" s="224" t="s">
        <v>274</v>
      </c>
    </row>
    <row r="193" spans="1:65" s="2" customFormat="1" ht="24.15" customHeight="1">
      <c r="A193" s="38"/>
      <c r="B193" s="39"/>
      <c r="C193" s="212" t="s">
        <v>275</v>
      </c>
      <c r="D193" s="212" t="s">
        <v>131</v>
      </c>
      <c r="E193" s="213" t="s">
        <v>276</v>
      </c>
      <c r="F193" s="214" t="s">
        <v>277</v>
      </c>
      <c r="G193" s="215" t="s">
        <v>140</v>
      </c>
      <c r="H193" s="216">
        <v>32.8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4E-05</v>
      </c>
      <c r="R193" s="222">
        <f>Q193*H193</f>
        <v>0.001312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135</v>
      </c>
      <c r="AT193" s="224" t="s">
        <v>131</v>
      </c>
      <c r="AU193" s="224" t="s">
        <v>136</v>
      </c>
      <c r="AY193" s="17" t="s">
        <v>128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136</v>
      </c>
      <c r="BK193" s="225">
        <f>ROUND(I193*H193,2)</f>
        <v>0</v>
      </c>
      <c r="BL193" s="17" t="s">
        <v>135</v>
      </c>
      <c r="BM193" s="224" t="s">
        <v>278</v>
      </c>
    </row>
    <row r="194" spans="1:65" s="2" customFormat="1" ht="24.15" customHeight="1">
      <c r="A194" s="38"/>
      <c r="B194" s="39"/>
      <c r="C194" s="212" t="s">
        <v>279</v>
      </c>
      <c r="D194" s="212" t="s">
        <v>131</v>
      </c>
      <c r="E194" s="213" t="s">
        <v>280</v>
      </c>
      <c r="F194" s="214" t="s">
        <v>281</v>
      </c>
      <c r="G194" s="215" t="s">
        <v>140</v>
      </c>
      <c r="H194" s="216">
        <v>28.158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0.15</v>
      </c>
      <c r="T194" s="223">
        <f>S194*H194</f>
        <v>4.2237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135</v>
      </c>
      <c r="AT194" s="224" t="s">
        <v>131</v>
      </c>
      <c r="AU194" s="224" t="s">
        <v>136</v>
      </c>
      <c r="AY194" s="17" t="s">
        <v>128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136</v>
      </c>
      <c r="BK194" s="225">
        <f>ROUND(I194*H194,2)</f>
        <v>0</v>
      </c>
      <c r="BL194" s="17" t="s">
        <v>135</v>
      </c>
      <c r="BM194" s="224" t="s">
        <v>282</v>
      </c>
    </row>
    <row r="195" spans="1:51" s="13" customFormat="1" ht="12">
      <c r="A195" s="13"/>
      <c r="B195" s="226"/>
      <c r="C195" s="227"/>
      <c r="D195" s="228" t="s">
        <v>142</v>
      </c>
      <c r="E195" s="229" t="s">
        <v>1</v>
      </c>
      <c r="F195" s="230" t="s">
        <v>283</v>
      </c>
      <c r="G195" s="227"/>
      <c r="H195" s="231">
        <v>28.158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142</v>
      </c>
      <c r="AU195" s="237" t="s">
        <v>136</v>
      </c>
      <c r="AV195" s="13" t="s">
        <v>136</v>
      </c>
      <c r="AW195" s="13" t="s">
        <v>32</v>
      </c>
      <c r="AX195" s="13" t="s">
        <v>81</v>
      </c>
      <c r="AY195" s="237" t="s">
        <v>128</v>
      </c>
    </row>
    <row r="196" spans="1:65" s="2" customFormat="1" ht="37.8" customHeight="1">
      <c r="A196" s="38"/>
      <c r="B196" s="39"/>
      <c r="C196" s="212" t="s">
        <v>284</v>
      </c>
      <c r="D196" s="212" t="s">
        <v>131</v>
      </c>
      <c r="E196" s="213" t="s">
        <v>285</v>
      </c>
      <c r="F196" s="214" t="s">
        <v>286</v>
      </c>
      <c r="G196" s="215" t="s">
        <v>287</v>
      </c>
      <c r="H196" s="216">
        <v>0.158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2.2</v>
      </c>
      <c r="T196" s="223">
        <f>S196*H196</f>
        <v>0.3476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135</v>
      </c>
      <c r="AT196" s="224" t="s">
        <v>131</v>
      </c>
      <c r="AU196" s="224" t="s">
        <v>136</v>
      </c>
      <c r="AY196" s="17" t="s">
        <v>128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136</v>
      </c>
      <c r="BK196" s="225">
        <f>ROUND(I196*H196,2)</f>
        <v>0</v>
      </c>
      <c r="BL196" s="17" t="s">
        <v>135</v>
      </c>
      <c r="BM196" s="224" t="s">
        <v>288</v>
      </c>
    </row>
    <row r="197" spans="1:51" s="13" customFormat="1" ht="12">
      <c r="A197" s="13"/>
      <c r="B197" s="226"/>
      <c r="C197" s="227"/>
      <c r="D197" s="228" t="s">
        <v>142</v>
      </c>
      <c r="E197" s="229" t="s">
        <v>1</v>
      </c>
      <c r="F197" s="230" t="s">
        <v>289</v>
      </c>
      <c r="G197" s="227"/>
      <c r="H197" s="231">
        <v>0.158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142</v>
      </c>
      <c r="AU197" s="237" t="s">
        <v>136</v>
      </c>
      <c r="AV197" s="13" t="s">
        <v>136</v>
      </c>
      <c r="AW197" s="13" t="s">
        <v>32</v>
      </c>
      <c r="AX197" s="13" t="s">
        <v>81</v>
      </c>
      <c r="AY197" s="237" t="s">
        <v>128</v>
      </c>
    </row>
    <row r="198" spans="1:65" s="2" customFormat="1" ht="21.75" customHeight="1">
      <c r="A198" s="38"/>
      <c r="B198" s="39"/>
      <c r="C198" s="212" t="s">
        <v>290</v>
      </c>
      <c r="D198" s="212" t="s">
        <v>131</v>
      </c>
      <c r="E198" s="213" t="s">
        <v>291</v>
      </c>
      <c r="F198" s="214" t="s">
        <v>292</v>
      </c>
      <c r="G198" s="215" t="s">
        <v>140</v>
      </c>
      <c r="H198" s="216">
        <v>4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0.076</v>
      </c>
      <c r="T198" s="223">
        <f>S198*H198</f>
        <v>0.304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293</v>
      </c>
    </row>
    <row r="199" spans="1:51" s="13" customFormat="1" ht="12">
      <c r="A199" s="13"/>
      <c r="B199" s="226"/>
      <c r="C199" s="227"/>
      <c r="D199" s="228" t="s">
        <v>142</v>
      </c>
      <c r="E199" s="229" t="s">
        <v>1</v>
      </c>
      <c r="F199" s="230" t="s">
        <v>294</v>
      </c>
      <c r="G199" s="227"/>
      <c r="H199" s="231">
        <v>4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142</v>
      </c>
      <c r="AU199" s="237" t="s">
        <v>136</v>
      </c>
      <c r="AV199" s="13" t="s">
        <v>136</v>
      </c>
      <c r="AW199" s="13" t="s">
        <v>32</v>
      </c>
      <c r="AX199" s="13" t="s">
        <v>81</v>
      </c>
      <c r="AY199" s="237" t="s">
        <v>128</v>
      </c>
    </row>
    <row r="200" spans="1:65" s="2" customFormat="1" ht="16.5" customHeight="1">
      <c r="A200" s="38"/>
      <c r="B200" s="39"/>
      <c r="C200" s="212" t="s">
        <v>295</v>
      </c>
      <c r="D200" s="212" t="s">
        <v>131</v>
      </c>
      <c r="E200" s="213" t="s">
        <v>296</v>
      </c>
      <c r="F200" s="214" t="s">
        <v>297</v>
      </c>
      <c r="G200" s="215" t="s">
        <v>298</v>
      </c>
      <c r="H200" s="216">
        <v>1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0.013</v>
      </c>
      <c r="T200" s="223">
        <f>S200*H200</f>
        <v>0.013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135</v>
      </c>
      <c r="AT200" s="224" t="s">
        <v>131</v>
      </c>
      <c r="AU200" s="224" t="s">
        <v>136</v>
      </c>
      <c r="AY200" s="17" t="s">
        <v>128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136</v>
      </c>
      <c r="BK200" s="225">
        <f>ROUND(I200*H200,2)</f>
        <v>0</v>
      </c>
      <c r="BL200" s="17" t="s">
        <v>135</v>
      </c>
      <c r="BM200" s="224" t="s">
        <v>299</v>
      </c>
    </row>
    <row r="201" spans="1:65" s="2" customFormat="1" ht="16.5" customHeight="1">
      <c r="A201" s="38"/>
      <c r="B201" s="39"/>
      <c r="C201" s="212" t="s">
        <v>300</v>
      </c>
      <c r="D201" s="212" t="s">
        <v>131</v>
      </c>
      <c r="E201" s="213" t="s">
        <v>301</v>
      </c>
      <c r="F201" s="214" t="s">
        <v>302</v>
      </c>
      <c r="G201" s="215" t="s">
        <v>298</v>
      </c>
      <c r="H201" s="216">
        <v>1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0.013</v>
      </c>
      <c r="T201" s="223">
        <f>S201*H201</f>
        <v>0.013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135</v>
      </c>
      <c r="AT201" s="224" t="s">
        <v>131</v>
      </c>
      <c r="AU201" s="224" t="s">
        <v>136</v>
      </c>
      <c r="AY201" s="17" t="s">
        <v>128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136</v>
      </c>
      <c r="BK201" s="225">
        <f>ROUND(I201*H201,2)</f>
        <v>0</v>
      </c>
      <c r="BL201" s="17" t="s">
        <v>135</v>
      </c>
      <c r="BM201" s="224" t="s">
        <v>303</v>
      </c>
    </row>
    <row r="202" spans="1:65" s="2" customFormat="1" ht="24.15" customHeight="1">
      <c r="A202" s="38"/>
      <c r="B202" s="39"/>
      <c r="C202" s="212" t="s">
        <v>304</v>
      </c>
      <c r="D202" s="212" t="s">
        <v>131</v>
      </c>
      <c r="E202" s="213" t="s">
        <v>305</v>
      </c>
      <c r="F202" s="214" t="s">
        <v>306</v>
      </c>
      <c r="G202" s="215" t="s">
        <v>140</v>
      </c>
      <c r="H202" s="216">
        <v>0.27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0.068</v>
      </c>
      <c r="T202" s="223">
        <f>S202*H202</f>
        <v>0.01836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135</v>
      </c>
      <c r="AT202" s="224" t="s">
        <v>131</v>
      </c>
      <c r="AU202" s="224" t="s">
        <v>136</v>
      </c>
      <c r="AY202" s="17" t="s">
        <v>128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136</v>
      </c>
      <c r="BK202" s="225">
        <f>ROUND(I202*H202,2)</f>
        <v>0</v>
      </c>
      <c r="BL202" s="17" t="s">
        <v>135</v>
      </c>
      <c r="BM202" s="224" t="s">
        <v>307</v>
      </c>
    </row>
    <row r="203" spans="1:51" s="13" customFormat="1" ht="12">
      <c r="A203" s="13"/>
      <c r="B203" s="226"/>
      <c r="C203" s="227"/>
      <c r="D203" s="228" t="s">
        <v>142</v>
      </c>
      <c r="E203" s="229" t="s">
        <v>1</v>
      </c>
      <c r="F203" s="230" t="s">
        <v>308</v>
      </c>
      <c r="G203" s="227"/>
      <c r="H203" s="231">
        <v>0.27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142</v>
      </c>
      <c r="AU203" s="237" t="s">
        <v>136</v>
      </c>
      <c r="AV203" s="13" t="s">
        <v>136</v>
      </c>
      <c r="AW203" s="13" t="s">
        <v>32</v>
      </c>
      <c r="AX203" s="13" t="s">
        <v>81</v>
      </c>
      <c r="AY203" s="237" t="s">
        <v>128</v>
      </c>
    </row>
    <row r="204" spans="1:63" s="12" customFormat="1" ht="22.8" customHeight="1">
      <c r="A204" s="12"/>
      <c r="B204" s="196"/>
      <c r="C204" s="197"/>
      <c r="D204" s="198" t="s">
        <v>75</v>
      </c>
      <c r="E204" s="210" t="s">
        <v>309</v>
      </c>
      <c r="F204" s="210" t="s">
        <v>310</v>
      </c>
      <c r="G204" s="197"/>
      <c r="H204" s="197"/>
      <c r="I204" s="200"/>
      <c r="J204" s="211">
        <f>BK204</f>
        <v>0</v>
      </c>
      <c r="K204" s="197"/>
      <c r="L204" s="202"/>
      <c r="M204" s="203"/>
      <c r="N204" s="204"/>
      <c r="O204" s="204"/>
      <c r="P204" s="205">
        <f>SUM(P205:P209)</f>
        <v>0</v>
      </c>
      <c r="Q204" s="204"/>
      <c r="R204" s="205">
        <f>SUM(R205:R209)</f>
        <v>0</v>
      </c>
      <c r="S204" s="204"/>
      <c r="T204" s="206">
        <f>SUM(T205:T209)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7" t="s">
        <v>81</v>
      </c>
      <c r="AT204" s="208" t="s">
        <v>75</v>
      </c>
      <c r="AU204" s="208" t="s">
        <v>81</v>
      </c>
      <c r="AY204" s="207" t="s">
        <v>128</v>
      </c>
      <c r="BK204" s="209">
        <f>SUM(BK205:BK209)</f>
        <v>0</v>
      </c>
    </row>
    <row r="205" spans="1:65" s="2" customFormat="1" ht="24.15" customHeight="1">
      <c r="A205" s="38"/>
      <c r="B205" s="39"/>
      <c r="C205" s="212" t="s">
        <v>311</v>
      </c>
      <c r="D205" s="212" t="s">
        <v>131</v>
      </c>
      <c r="E205" s="213" t="s">
        <v>312</v>
      </c>
      <c r="F205" s="214" t="s">
        <v>313</v>
      </c>
      <c r="G205" s="215" t="s">
        <v>314</v>
      </c>
      <c r="H205" s="216">
        <v>5.599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135</v>
      </c>
      <c r="AT205" s="224" t="s">
        <v>131</v>
      </c>
      <c r="AU205" s="224" t="s">
        <v>136</v>
      </c>
      <c r="AY205" s="17" t="s">
        <v>128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136</v>
      </c>
      <c r="BK205" s="225">
        <f>ROUND(I205*H205,2)</f>
        <v>0</v>
      </c>
      <c r="BL205" s="17" t="s">
        <v>135</v>
      </c>
      <c r="BM205" s="224" t="s">
        <v>315</v>
      </c>
    </row>
    <row r="206" spans="1:65" s="2" customFormat="1" ht="24.15" customHeight="1">
      <c r="A206" s="38"/>
      <c r="B206" s="39"/>
      <c r="C206" s="212" t="s">
        <v>316</v>
      </c>
      <c r="D206" s="212" t="s">
        <v>131</v>
      </c>
      <c r="E206" s="213" t="s">
        <v>317</v>
      </c>
      <c r="F206" s="214" t="s">
        <v>318</v>
      </c>
      <c r="G206" s="215" t="s">
        <v>314</v>
      </c>
      <c r="H206" s="216">
        <v>5.599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319</v>
      </c>
    </row>
    <row r="207" spans="1:65" s="2" customFormat="1" ht="24.15" customHeight="1">
      <c r="A207" s="38"/>
      <c r="B207" s="39"/>
      <c r="C207" s="212" t="s">
        <v>320</v>
      </c>
      <c r="D207" s="212" t="s">
        <v>131</v>
      </c>
      <c r="E207" s="213" t="s">
        <v>321</v>
      </c>
      <c r="F207" s="214" t="s">
        <v>322</v>
      </c>
      <c r="G207" s="215" t="s">
        <v>314</v>
      </c>
      <c r="H207" s="216">
        <v>55.99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323</v>
      </c>
    </row>
    <row r="208" spans="1:51" s="13" customFormat="1" ht="12">
      <c r="A208" s="13"/>
      <c r="B208" s="226"/>
      <c r="C208" s="227"/>
      <c r="D208" s="228" t="s">
        <v>142</v>
      </c>
      <c r="E208" s="227"/>
      <c r="F208" s="230" t="s">
        <v>324</v>
      </c>
      <c r="G208" s="227"/>
      <c r="H208" s="231">
        <v>55.99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142</v>
      </c>
      <c r="AU208" s="237" t="s">
        <v>136</v>
      </c>
      <c r="AV208" s="13" t="s">
        <v>136</v>
      </c>
      <c r="AW208" s="13" t="s">
        <v>4</v>
      </c>
      <c r="AX208" s="13" t="s">
        <v>81</v>
      </c>
      <c r="AY208" s="237" t="s">
        <v>128</v>
      </c>
    </row>
    <row r="209" spans="1:65" s="2" customFormat="1" ht="24.15" customHeight="1">
      <c r="A209" s="38"/>
      <c r="B209" s="39"/>
      <c r="C209" s="212" t="s">
        <v>325</v>
      </c>
      <c r="D209" s="212" t="s">
        <v>131</v>
      </c>
      <c r="E209" s="213" t="s">
        <v>326</v>
      </c>
      <c r="F209" s="214" t="s">
        <v>327</v>
      </c>
      <c r="G209" s="215" t="s">
        <v>314</v>
      </c>
      <c r="H209" s="216">
        <v>5.599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135</v>
      </c>
      <c r="AT209" s="224" t="s">
        <v>131</v>
      </c>
      <c r="AU209" s="224" t="s">
        <v>136</v>
      </c>
      <c r="AY209" s="17" t="s">
        <v>128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136</v>
      </c>
      <c r="BK209" s="225">
        <f>ROUND(I209*H209,2)</f>
        <v>0</v>
      </c>
      <c r="BL209" s="17" t="s">
        <v>135</v>
      </c>
      <c r="BM209" s="224" t="s">
        <v>328</v>
      </c>
    </row>
    <row r="210" spans="1:63" s="12" customFormat="1" ht="22.8" customHeight="1">
      <c r="A210" s="12"/>
      <c r="B210" s="196"/>
      <c r="C210" s="197"/>
      <c r="D210" s="198" t="s">
        <v>75</v>
      </c>
      <c r="E210" s="210" t="s">
        <v>329</v>
      </c>
      <c r="F210" s="210" t="s">
        <v>310</v>
      </c>
      <c r="G210" s="197"/>
      <c r="H210" s="197"/>
      <c r="I210" s="200"/>
      <c r="J210" s="211">
        <f>BK210</f>
        <v>0</v>
      </c>
      <c r="K210" s="197"/>
      <c r="L210" s="202"/>
      <c r="M210" s="203"/>
      <c r="N210" s="204"/>
      <c r="O210" s="204"/>
      <c r="P210" s="205">
        <f>P211</f>
        <v>0</v>
      </c>
      <c r="Q210" s="204"/>
      <c r="R210" s="205">
        <f>R211</f>
        <v>0</v>
      </c>
      <c r="S210" s="204"/>
      <c r="T210" s="206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7" t="s">
        <v>81</v>
      </c>
      <c r="AT210" s="208" t="s">
        <v>75</v>
      </c>
      <c r="AU210" s="208" t="s">
        <v>81</v>
      </c>
      <c r="AY210" s="207" t="s">
        <v>128</v>
      </c>
      <c r="BK210" s="209">
        <f>BK211</f>
        <v>0</v>
      </c>
    </row>
    <row r="211" spans="1:65" s="2" customFormat="1" ht="24.15" customHeight="1">
      <c r="A211" s="38"/>
      <c r="B211" s="39"/>
      <c r="C211" s="212" t="s">
        <v>330</v>
      </c>
      <c r="D211" s="212" t="s">
        <v>131</v>
      </c>
      <c r="E211" s="213" t="s">
        <v>331</v>
      </c>
      <c r="F211" s="214" t="s">
        <v>332</v>
      </c>
      <c r="G211" s="215" t="s">
        <v>314</v>
      </c>
      <c r="H211" s="216">
        <v>3.31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135</v>
      </c>
      <c r="AT211" s="224" t="s">
        <v>131</v>
      </c>
      <c r="AU211" s="224" t="s">
        <v>136</v>
      </c>
      <c r="AY211" s="17" t="s">
        <v>128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136</v>
      </c>
      <c r="BK211" s="225">
        <f>ROUND(I211*H211,2)</f>
        <v>0</v>
      </c>
      <c r="BL211" s="17" t="s">
        <v>135</v>
      </c>
      <c r="BM211" s="224" t="s">
        <v>333</v>
      </c>
    </row>
    <row r="212" spans="1:63" s="12" customFormat="1" ht="25.9" customHeight="1">
      <c r="A212" s="12"/>
      <c r="B212" s="196"/>
      <c r="C212" s="197"/>
      <c r="D212" s="198" t="s">
        <v>75</v>
      </c>
      <c r="E212" s="199" t="s">
        <v>334</v>
      </c>
      <c r="F212" s="199" t="s">
        <v>335</v>
      </c>
      <c r="G212" s="197"/>
      <c r="H212" s="197"/>
      <c r="I212" s="200"/>
      <c r="J212" s="201">
        <f>BK212</f>
        <v>0</v>
      </c>
      <c r="K212" s="197"/>
      <c r="L212" s="202"/>
      <c r="M212" s="203"/>
      <c r="N212" s="204"/>
      <c r="O212" s="204"/>
      <c r="P212" s="205">
        <f>P213+P219+P230+P240+P258+P265+P276+P291+P296+P310+P343+P351+P369</f>
        <v>0</v>
      </c>
      <c r="Q212" s="204"/>
      <c r="R212" s="205">
        <f>R213+R219+R230+R240+R258+R265+R276+R291+R296+R310+R343+R351+R369</f>
        <v>1.1838302760000001</v>
      </c>
      <c r="S212" s="204"/>
      <c r="T212" s="206">
        <f>T213+T219+T230+T240+T258+T265+T276+T291+T296+T310+T343+T351+T369</f>
        <v>0.030424500000000004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7" t="s">
        <v>136</v>
      </c>
      <c r="AT212" s="208" t="s">
        <v>75</v>
      </c>
      <c r="AU212" s="208" t="s">
        <v>76</v>
      </c>
      <c r="AY212" s="207" t="s">
        <v>128</v>
      </c>
      <c r="BK212" s="209">
        <f>BK213+BK219+BK230+BK240+BK258+BK265+BK276+BK291+BK296+BK310+BK343+BK351+BK369</f>
        <v>0</v>
      </c>
    </row>
    <row r="213" spans="1:63" s="12" customFormat="1" ht="22.8" customHeight="1">
      <c r="A213" s="12"/>
      <c r="B213" s="196"/>
      <c r="C213" s="197"/>
      <c r="D213" s="198" t="s">
        <v>75</v>
      </c>
      <c r="E213" s="210" t="s">
        <v>336</v>
      </c>
      <c r="F213" s="210" t="s">
        <v>337</v>
      </c>
      <c r="G213" s="197"/>
      <c r="H213" s="197"/>
      <c r="I213" s="200"/>
      <c r="J213" s="211">
        <f>BK213</f>
        <v>0</v>
      </c>
      <c r="K213" s="197"/>
      <c r="L213" s="202"/>
      <c r="M213" s="203"/>
      <c r="N213" s="204"/>
      <c r="O213" s="204"/>
      <c r="P213" s="205">
        <f>SUM(P214:P218)</f>
        <v>0</v>
      </c>
      <c r="Q213" s="204"/>
      <c r="R213" s="205">
        <f>SUM(R214:R218)</f>
        <v>0.00663</v>
      </c>
      <c r="S213" s="204"/>
      <c r="T213" s="206">
        <f>SUM(T214:T218)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7" t="s">
        <v>136</v>
      </c>
      <c r="AT213" s="208" t="s">
        <v>75</v>
      </c>
      <c r="AU213" s="208" t="s">
        <v>81</v>
      </c>
      <c r="AY213" s="207" t="s">
        <v>128</v>
      </c>
      <c r="BK213" s="209">
        <f>SUM(BK214:BK218)</f>
        <v>0</v>
      </c>
    </row>
    <row r="214" spans="1:65" s="2" customFormat="1" ht="24.15" customHeight="1">
      <c r="A214" s="38"/>
      <c r="B214" s="39"/>
      <c r="C214" s="212" t="s">
        <v>338</v>
      </c>
      <c r="D214" s="212" t="s">
        <v>131</v>
      </c>
      <c r="E214" s="213" t="s">
        <v>339</v>
      </c>
      <c r="F214" s="214" t="s">
        <v>340</v>
      </c>
      <c r="G214" s="215" t="s">
        <v>140</v>
      </c>
      <c r="H214" s="216">
        <v>3.25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210</v>
      </c>
      <c r="AT214" s="224" t="s">
        <v>131</v>
      </c>
      <c r="AU214" s="224" t="s">
        <v>136</v>
      </c>
      <c r="AY214" s="17" t="s">
        <v>128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136</v>
      </c>
      <c r="BK214" s="225">
        <f>ROUND(I214*H214,2)</f>
        <v>0</v>
      </c>
      <c r="BL214" s="17" t="s">
        <v>210</v>
      </c>
      <c r="BM214" s="224" t="s">
        <v>341</v>
      </c>
    </row>
    <row r="215" spans="1:65" s="2" customFormat="1" ht="16.5" customHeight="1">
      <c r="A215" s="38"/>
      <c r="B215" s="39"/>
      <c r="C215" s="259" t="s">
        <v>342</v>
      </c>
      <c r="D215" s="259" t="s">
        <v>203</v>
      </c>
      <c r="E215" s="260" t="s">
        <v>343</v>
      </c>
      <c r="F215" s="261" t="s">
        <v>344</v>
      </c>
      <c r="G215" s="262" t="s">
        <v>140</v>
      </c>
      <c r="H215" s="263">
        <v>3.315</v>
      </c>
      <c r="I215" s="264"/>
      <c r="J215" s="265">
        <f>ROUND(I215*H215,2)</f>
        <v>0</v>
      </c>
      <c r="K215" s="266"/>
      <c r="L215" s="267"/>
      <c r="M215" s="268" t="s">
        <v>1</v>
      </c>
      <c r="N215" s="269" t="s">
        <v>42</v>
      </c>
      <c r="O215" s="91"/>
      <c r="P215" s="222">
        <f>O215*H215</f>
        <v>0</v>
      </c>
      <c r="Q215" s="222">
        <v>0.002</v>
      </c>
      <c r="R215" s="222">
        <f>Q215*H215</f>
        <v>0.00663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279</v>
      </c>
      <c r="AT215" s="224" t="s">
        <v>203</v>
      </c>
      <c r="AU215" s="224" t="s">
        <v>136</v>
      </c>
      <c r="AY215" s="17" t="s">
        <v>128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136</v>
      </c>
      <c r="BK215" s="225">
        <f>ROUND(I215*H215,2)</f>
        <v>0</v>
      </c>
      <c r="BL215" s="17" t="s">
        <v>210</v>
      </c>
      <c r="BM215" s="224" t="s">
        <v>345</v>
      </c>
    </row>
    <row r="216" spans="1:51" s="13" customFormat="1" ht="12">
      <c r="A216" s="13"/>
      <c r="B216" s="226"/>
      <c r="C216" s="227"/>
      <c r="D216" s="228" t="s">
        <v>142</v>
      </c>
      <c r="E216" s="227"/>
      <c r="F216" s="230" t="s">
        <v>346</v>
      </c>
      <c r="G216" s="227"/>
      <c r="H216" s="231">
        <v>3.315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142</v>
      </c>
      <c r="AU216" s="237" t="s">
        <v>136</v>
      </c>
      <c r="AV216" s="13" t="s">
        <v>136</v>
      </c>
      <c r="AW216" s="13" t="s">
        <v>4</v>
      </c>
      <c r="AX216" s="13" t="s">
        <v>81</v>
      </c>
      <c r="AY216" s="237" t="s">
        <v>128</v>
      </c>
    </row>
    <row r="217" spans="1:65" s="2" customFormat="1" ht="16.5" customHeight="1">
      <c r="A217" s="38"/>
      <c r="B217" s="39"/>
      <c r="C217" s="212" t="s">
        <v>347</v>
      </c>
      <c r="D217" s="212" t="s">
        <v>131</v>
      </c>
      <c r="E217" s="213" t="s">
        <v>348</v>
      </c>
      <c r="F217" s="214" t="s">
        <v>349</v>
      </c>
      <c r="G217" s="215" t="s">
        <v>298</v>
      </c>
      <c r="H217" s="216">
        <v>1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210</v>
      </c>
      <c r="AT217" s="224" t="s">
        <v>131</v>
      </c>
      <c r="AU217" s="224" t="s">
        <v>136</v>
      </c>
      <c r="AY217" s="17" t="s">
        <v>128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136</v>
      </c>
      <c r="BK217" s="225">
        <f>ROUND(I217*H217,2)</f>
        <v>0</v>
      </c>
      <c r="BL217" s="17" t="s">
        <v>210</v>
      </c>
      <c r="BM217" s="224" t="s">
        <v>350</v>
      </c>
    </row>
    <row r="218" spans="1:65" s="2" customFormat="1" ht="24.15" customHeight="1">
      <c r="A218" s="38"/>
      <c r="B218" s="39"/>
      <c r="C218" s="212" t="s">
        <v>351</v>
      </c>
      <c r="D218" s="212" t="s">
        <v>131</v>
      </c>
      <c r="E218" s="213" t="s">
        <v>352</v>
      </c>
      <c r="F218" s="214" t="s">
        <v>353</v>
      </c>
      <c r="G218" s="215" t="s">
        <v>314</v>
      </c>
      <c r="H218" s="216">
        <v>0.007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210</v>
      </c>
      <c r="AT218" s="224" t="s">
        <v>131</v>
      </c>
      <c r="AU218" s="224" t="s">
        <v>136</v>
      </c>
      <c r="AY218" s="17" t="s">
        <v>128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136</v>
      </c>
      <c r="BK218" s="225">
        <f>ROUND(I218*H218,2)</f>
        <v>0</v>
      </c>
      <c r="BL218" s="17" t="s">
        <v>210</v>
      </c>
      <c r="BM218" s="224" t="s">
        <v>354</v>
      </c>
    </row>
    <row r="219" spans="1:63" s="12" customFormat="1" ht="22.8" customHeight="1">
      <c r="A219" s="12"/>
      <c r="B219" s="196"/>
      <c r="C219" s="197"/>
      <c r="D219" s="198" t="s">
        <v>75</v>
      </c>
      <c r="E219" s="210" t="s">
        <v>355</v>
      </c>
      <c r="F219" s="210" t="s">
        <v>356</v>
      </c>
      <c r="G219" s="197"/>
      <c r="H219" s="197"/>
      <c r="I219" s="200"/>
      <c r="J219" s="211">
        <f>BK219</f>
        <v>0</v>
      </c>
      <c r="K219" s="197"/>
      <c r="L219" s="202"/>
      <c r="M219" s="203"/>
      <c r="N219" s="204"/>
      <c r="O219" s="204"/>
      <c r="P219" s="205">
        <f>SUM(P220:P229)</f>
        <v>0</v>
      </c>
      <c r="Q219" s="204"/>
      <c r="R219" s="205">
        <f>SUM(R220:R229)</f>
        <v>0.003484</v>
      </c>
      <c r="S219" s="204"/>
      <c r="T219" s="206">
        <f>SUM(T220:T229)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7" t="s">
        <v>136</v>
      </c>
      <c r="AT219" s="208" t="s">
        <v>75</v>
      </c>
      <c r="AU219" s="208" t="s">
        <v>81</v>
      </c>
      <c r="AY219" s="207" t="s">
        <v>128</v>
      </c>
      <c r="BK219" s="209">
        <f>SUM(BK220:BK229)</f>
        <v>0</v>
      </c>
    </row>
    <row r="220" spans="1:65" s="2" customFormat="1" ht="21.75" customHeight="1">
      <c r="A220" s="38"/>
      <c r="B220" s="39"/>
      <c r="C220" s="212" t="s">
        <v>357</v>
      </c>
      <c r="D220" s="212" t="s">
        <v>131</v>
      </c>
      <c r="E220" s="213" t="s">
        <v>358</v>
      </c>
      <c r="F220" s="214" t="s">
        <v>359</v>
      </c>
      <c r="G220" s="215" t="s">
        <v>146</v>
      </c>
      <c r="H220" s="216">
        <v>1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42</v>
      </c>
      <c r="O220" s="91"/>
      <c r="P220" s="222">
        <f>O220*H220</f>
        <v>0</v>
      </c>
      <c r="Q220" s="222">
        <v>0.00126</v>
      </c>
      <c r="R220" s="222">
        <f>Q220*H220</f>
        <v>0.00126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135</v>
      </c>
      <c r="AT220" s="224" t="s">
        <v>131</v>
      </c>
      <c r="AU220" s="224" t="s">
        <v>136</v>
      </c>
      <c r="AY220" s="17" t="s">
        <v>128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136</v>
      </c>
      <c r="BK220" s="225">
        <f>ROUND(I220*H220,2)</f>
        <v>0</v>
      </c>
      <c r="BL220" s="17" t="s">
        <v>135</v>
      </c>
      <c r="BM220" s="224" t="s">
        <v>360</v>
      </c>
    </row>
    <row r="221" spans="1:65" s="2" customFormat="1" ht="21.75" customHeight="1">
      <c r="A221" s="38"/>
      <c r="B221" s="39"/>
      <c r="C221" s="212" t="s">
        <v>361</v>
      </c>
      <c r="D221" s="212" t="s">
        <v>131</v>
      </c>
      <c r="E221" s="213" t="s">
        <v>362</v>
      </c>
      <c r="F221" s="214" t="s">
        <v>363</v>
      </c>
      <c r="G221" s="215" t="s">
        <v>146</v>
      </c>
      <c r="H221" s="216">
        <v>1.1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0.00029</v>
      </c>
      <c r="R221" s="222">
        <f>Q221*H221</f>
        <v>0.000319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210</v>
      </c>
      <c r="AT221" s="224" t="s">
        <v>131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210</v>
      </c>
      <c r="BM221" s="224" t="s">
        <v>364</v>
      </c>
    </row>
    <row r="222" spans="1:65" s="2" customFormat="1" ht="21.75" customHeight="1">
      <c r="A222" s="38"/>
      <c r="B222" s="39"/>
      <c r="C222" s="212" t="s">
        <v>365</v>
      </c>
      <c r="D222" s="212" t="s">
        <v>131</v>
      </c>
      <c r="E222" s="213" t="s">
        <v>366</v>
      </c>
      <c r="F222" s="214" t="s">
        <v>367</v>
      </c>
      <c r="G222" s="215" t="s">
        <v>146</v>
      </c>
      <c r="H222" s="216">
        <v>3.5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0.00035</v>
      </c>
      <c r="R222" s="222">
        <f>Q222*H222</f>
        <v>0.001225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210</v>
      </c>
      <c r="AT222" s="224" t="s">
        <v>131</v>
      </c>
      <c r="AU222" s="224" t="s">
        <v>136</v>
      </c>
      <c r="AY222" s="17" t="s">
        <v>128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136</v>
      </c>
      <c r="BK222" s="225">
        <f>ROUND(I222*H222,2)</f>
        <v>0</v>
      </c>
      <c r="BL222" s="17" t="s">
        <v>210</v>
      </c>
      <c r="BM222" s="224" t="s">
        <v>368</v>
      </c>
    </row>
    <row r="223" spans="1:65" s="2" customFormat="1" ht="16.5" customHeight="1">
      <c r="A223" s="38"/>
      <c r="B223" s="39"/>
      <c r="C223" s="212" t="s">
        <v>369</v>
      </c>
      <c r="D223" s="212" t="s">
        <v>131</v>
      </c>
      <c r="E223" s="213" t="s">
        <v>370</v>
      </c>
      <c r="F223" s="214" t="s">
        <v>371</v>
      </c>
      <c r="G223" s="215" t="s">
        <v>134</v>
      </c>
      <c r="H223" s="216">
        <v>1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0.00034</v>
      </c>
      <c r="R223" s="222">
        <f>Q223*H223</f>
        <v>0.00034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210</v>
      </c>
      <c r="AT223" s="224" t="s">
        <v>131</v>
      </c>
      <c r="AU223" s="224" t="s">
        <v>136</v>
      </c>
      <c r="AY223" s="17" t="s">
        <v>128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136</v>
      </c>
      <c r="BK223" s="225">
        <f>ROUND(I223*H223,2)</f>
        <v>0</v>
      </c>
      <c r="BL223" s="17" t="s">
        <v>210</v>
      </c>
      <c r="BM223" s="224" t="s">
        <v>372</v>
      </c>
    </row>
    <row r="224" spans="1:65" s="2" customFormat="1" ht="16.5" customHeight="1">
      <c r="A224" s="38"/>
      <c r="B224" s="39"/>
      <c r="C224" s="212" t="s">
        <v>373</v>
      </c>
      <c r="D224" s="212" t="s">
        <v>131</v>
      </c>
      <c r="E224" s="213" t="s">
        <v>374</v>
      </c>
      <c r="F224" s="214" t="s">
        <v>375</v>
      </c>
      <c r="G224" s="215" t="s">
        <v>134</v>
      </c>
      <c r="H224" s="216">
        <v>1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0.00034</v>
      </c>
      <c r="R224" s="222">
        <f>Q224*H224</f>
        <v>0.00034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210</v>
      </c>
      <c r="AT224" s="224" t="s">
        <v>131</v>
      </c>
      <c r="AU224" s="224" t="s">
        <v>136</v>
      </c>
      <c r="AY224" s="17" t="s">
        <v>128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136</v>
      </c>
      <c r="BK224" s="225">
        <f>ROUND(I224*H224,2)</f>
        <v>0</v>
      </c>
      <c r="BL224" s="17" t="s">
        <v>210</v>
      </c>
      <c r="BM224" s="224" t="s">
        <v>376</v>
      </c>
    </row>
    <row r="225" spans="1:65" s="2" customFormat="1" ht="21.75" customHeight="1">
      <c r="A225" s="38"/>
      <c r="B225" s="39"/>
      <c r="C225" s="212" t="s">
        <v>377</v>
      </c>
      <c r="D225" s="212" t="s">
        <v>131</v>
      </c>
      <c r="E225" s="213" t="s">
        <v>378</v>
      </c>
      <c r="F225" s="214" t="s">
        <v>379</v>
      </c>
      <c r="G225" s="215" t="s">
        <v>146</v>
      </c>
      <c r="H225" s="216">
        <v>5.6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210</v>
      </c>
      <c r="AT225" s="224" t="s">
        <v>131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210</v>
      </c>
      <c r="BM225" s="224" t="s">
        <v>380</v>
      </c>
    </row>
    <row r="226" spans="1:51" s="13" customFormat="1" ht="12">
      <c r="A226" s="13"/>
      <c r="B226" s="226"/>
      <c r="C226" s="227"/>
      <c r="D226" s="228" t="s">
        <v>142</v>
      </c>
      <c r="E226" s="229" t="s">
        <v>1</v>
      </c>
      <c r="F226" s="230" t="s">
        <v>381</v>
      </c>
      <c r="G226" s="227"/>
      <c r="H226" s="231">
        <v>5.6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142</v>
      </c>
      <c r="AU226" s="237" t="s">
        <v>136</v>
      </c>
      <c r="AV226" s="13" t="s">
        <v>136</v>
      </c>
      <c r="AW226" s="13" t="s">
        <v>32</v>
      </c>
      <c r="AX226" s="13" t="s">
        <v>81</v>
      </c>
      <c r="AY226" s="237" t="s">
        <v>128</v>
      </c>
    </row>
    <row r="227" spans="1:65" s="2" customFormat="1" ht="16.5" customHeight="1">
      <c r="A227" s="38"/>
      <c r="B227" s="39"/>
      <c r="C227" s="212" t="s">
        <v>382</v>
      </c>
      <c r="D227" s="212" t="s">
        <v>131</v>
      </c>
      <c r="E227" s="213" t="s">
        <v>383</v>
      </c>
      <c r="F227" s="214" t="s">
        <v>384</v>
      </c>
      <c r="G227" s="215" t="s">
        <v>298</v>
      </c>
      <c r="H227" s="216">
        <v>1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210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210</v>
      </c>
      <c r="BM227" s="224" t="s">
        <v>385</v>
      </c>
    </row>
    <row r="228" spans="1:65" s="2" customFormat="1" ht="16.5" customHeight="1">
      <c r="A228" s="38"/>
      <c r="B228" s="39"/>
      <c r="C228" s="212" t="s">
        <v>386</v>
      </c>
      <c r="D228" s="212" t="s">
        <v>131</v>
      </c>
      <c r="E228" s="213" t="s">
        <v>387</v>
      </c>
      <c r="F228" s="214" t="s">
        <v>388</v>
      </c>
      <c r="G228" s="215" t="s">
        <v>298</v>
      </c>
      <c r="H228" s="216">
        <v>1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210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210</v>
      </c>
      <c r="BM228" s="224" t="s">
        <v>389</v>
      </c>
    </row>
    <row r="229" spans="1:65" s="2" customFormat="1" ht="24.15" customHeight="1">
      <c r="A229" s="38"/>
      <c r="B229" s="39"/>
      <c r="C229" s="212" t="s">
        <v>390</v>
      </c>
      <c r="D229" s="212" t="s">
        <v>131</v>
      </c>
      <c r="E229" s="213" t="s">
        <v>391</v>
      </c>
      <c r="F229" s="214" t="s">
        <v>392</v>
      </c>
      <c r="G229" s="215" t="s">
        <v>314</v>
      </c>
      <c r="H229" s="216">
        <v>0.002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210</v>
      </c>
      <c r="AT229" s="224" t="s">
        <v>131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210</v>
      </c>
      <c r="BM229" s="224" t="s">
        <v>393</v>
      </c>
    </row>
    <row r="230" spans="1:63" s="12" customFormat="1" ht="22.8" customHeight="1">
      <c r="A230" s="12"/>
      <c r="B230" s="196"/>
      <c r="C230" s="197"/>
      <c r="D230" s="198" t="s">
        <v>75</v>
      </c>
      <c r="E230" s="210" t="s">
        <v>394</v>
      </c>
      <c r="F230" s="210" t="s">
        <v>395</v>
      </c>
      <c r="G230" s="197"/>
      <c r="H230" s="197"/>
      <c r="I230" s="200"/>
      <c r="J230" s="211">
        <f>BK230</f>
        <v>0</v>
      </c>
      <c r="K230" s="197"/>
      <c r="L230" s="202"/>
      <c r="M230" s="203"/>
      <c r="N230" s="204"/>
      <c r="O230" s="204"/>
      <c r="P230" s="205">
        <f>SUM(P231:P239)</f>
        <v>0</v>
      </c>
      <c r="Q230" s="204"/>
      <c r="R230" s="205">
        <f>SUM(R231:R239)</f>
        <v>0.00966</v>
      </c>
      <c r="S230" s="204"/>
      <c r="T230" s="206">
        <f>SUM(T231:T239)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7" t="s">
        <v>136</v>
      </c>
      <c r="AT230" s="208" t="s">
        <v>75</v>
      </c>
      <c r="AU230" s="208" t="s">
        <v>81</v>
      </c>
      <c r="AY230" s="207" t="s">
        <v>128</v>
      </c>
      <c r="BK230" s="209">
        <f>SUM(BK231:BK239)</f>
        <v>0</v>
      </c>
    </row>
    <row r="231" spans="1:65" s="2" customFormat="1" ht="24.15" customHeight="1">
      <c r="A231" s="38"/>
      <c r="B231" s="39"/>
      <c r="C231" s="212" t="s">
        <v>396</v>
      </c>
      <c r="D231" s="212" t="s">
        <v>131</v>
      </c>
      <c r="E231" s="213" t="s">
        <v>397</v>
      </c>
      <c r="F231" s="214" t="s">
        <v>398</v>
      </c>
      <c r="G231" s="215" t="s">
        <v>146</v>
      </c>
      <c r="H231" s="216">
        <v>9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0.0004</v>
      </c>
      <c r="R231" s="222">
        <f>Q231*H231</f>
        <v>0.0036000000000000003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210</v>
      </c>
      <c r="AT231" s="224" t="s">
        <v>131</v>
      </c>
      <c r="AU231" s="224" t="s">
        <v>136</v>
      </c>
      <c r="AY231" s="17" t="s">
        <v>128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136</v>
      </c>
      <c r="BK231" s="225">
        <f>ROUND(I231*H231,2)</f>
        <v>0</v>
      </c>
      <c r="BL231" s="17" t="s">
        <v>210</v>
      </c>
      <c r="BM231" s="224" t="s">
        <v>399</v>
      </c>
    </row>
    <row r="232" spans="1:65" s="2" customFormat="1" ht="33" customHeight="1">
      <c r="A232" s="38"/>
      <c r="B232" s="39"/>
      <c r="C232" s="212" t="s">
        <v>400</v>
      </c>
      <c r="D232" s="212" t="s">
        <v>131</v>
      </c>
      <c r="E232" s="213" t="s">
        <v>401</v>
      </c>
      <c r="F232" s="214" t="s">
        <v>402</v>
      </c>
      <c r="G232" s="215" t="s">
        <v>146</v>
      </c>
      <c r="H232" s="216">
        <v>4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5E-05</v>
      </c>
      <c r="R232" s="222">
        <f>Q232*H232</f>
        <v>0.0002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210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210</v>
      </c>
      <c r="BM232" s="224" t="s">
        <v>403</v>
      </c>
    </row>
    <row r="233" spans="1:65" s="2" customFormat="1" ht="33" customHeight="1">
      <c r="A233" s="38"/>
      <c r="B233" s="39"/>
      <c r="C233" s="212" t="s">
        <v>404</v>
      </c>
      <c r="D233" s="212" t="s">
        <v>131</v>
      </c>
      <c r="E233" s="213" t="s">
        <v>405</v>
      </c>
      <c r="F233" s="214" t="s">
        <v>406</v>
      </c>
      <c r="G233" s="215" t="s">
        <v>146</v>
      </c>
      <c r="H233" s="216">
        <v>5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7E-05</v>
      </c>
      <c r="R233" s="222">
        <f>Q233*H233</f>
        <v>0.00034999999999999994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210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210</v>
      </c>
      <c r="BM233" s="224" t="s">
        <v>407</v>
      </c>
    </row>
    <row r="234" spans="1:65" s="2" customFormat="1" ht="16.5" customHeight="1">
      <c r="A234" s="38"/>
      <c r="B234" s="39"/>
      <c r="C234" s="212" t="s">
        <v>408</v>
      </c>
      <c r="D234" s="212" t="s">
        <v>131</v>
      </c>
      <c r="E234" s="213" t="s">
        <v>409</v>
      </c>
      <c r="F234" s="214" t="s">
        <v>410</v>
      </c>
      <c r="G234" s="215" t="s">
        <v>134</v>
      </c>
      <c r="H234" s="216">
        <v>3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0.0006</v>
      </c>
      <c r="R234" s="222">
        <f>Q234*H234</f>
        <v>0.0018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210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210</v>
      </c>
      <c r="BM234" s="224" t="s">
        <v>411</v>
      </c>
    </row>
    <row r="235" spans="1:65" s="2" customFormat="1" ht="24.15" customHeight="1">
      <c r="A235" s="38"/>
      <c r="B235" s="39"/>
      <c r="C235" s="212" t="s">
        <v>412</v>
      </c>
      <c r="D235" s="212" t="s">
        <v>131</v>
      </c>
      <c r="E235" s="213" t="s">
        <v>413</v>
      </c>
      <c r="F235" s="214" t="s">
        <v>414</v>
      </c>
      <c r="G235" s="215" t="s">
        <v>146</v>
      </c>
      <c r="H235" s="216">
        <v>9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0.0004</v>
      </c>
      <c r="R235" s="222">
        <f>Q235*H235</f>
        <v>0.0036000000000000003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210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210</v>
      </c>
      <c r="BM235" s="224" t="s">
        <v>415</v>
      </c>
    </row>
    <row r="236" spans="1:65" s="2" customFormat="1" ht="21.75" customHeight="1">
      <c r="A236" s="38"/>
      <c r="B236" s="39"/>
      <c r="C236" s="212" t="s">
        <v>416</v>
      </c>
      <c r="D236" s="212" t="s">
        <v>131</v>
      </c>
      <c r="E236" s="213" t="s">
        <v>417</v>
      </c>
      <c r="F236" s="214" t="s">
        <v>418</v>
      </c>
      <c r="G236" s="215" t="s">
        <v>146</v>
      </c>
      <c r="H236" s="216">
        <v>9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1E-05</v>
      </c>
      <c r="R236" s="222">
        <f>Q236*H236</f>
        <v>9E-05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210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210</v>
      </c>
      <c r="BM236" s="224" t="s">
        <v>419</v>
      </c>
    </row>
    <row r="237" spans="1:65" s="2" customFormat="1" ht="16.5" customHeight="1">
      <c r="A237" s="38"/>
      <c r="B237" s="39"/>
      <c r="C237" s="212" t="s">
        <v>420</v>
      </c>
      <c r="D237" s="212" t="s">
        <v>131</v>
      </c>
      <c r="E237" s="213" t="s">
        <v>421</v>
      </c>
      <c r="F237" s="214" t="s">
        <v>388</v>
      </c>
      <c r="G237" s="215" t="s">
        <v>298</v>
      </c>
      <c r="H237" s="216">
        <v>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1E-05</v>
      </c>
      <c r="R237" s="222">
        <f>Q237*H237</f>
        <v>1E-05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210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210</v>
      </c>
      <c r="BM237" s="224" t="s">
        <v>422</v>
      </c>
    </row>
    <row r="238" spans="1:65" s="2" customFormat="1" ht="16.5" customHeight="1">
      <c r="A238" s="38"/>
      <c r="B238" s="39"/>
      <c r="C238" s="212" t="s">
        <v>423</v>
      </c>
      <c r="D238" s="212" t="s">
        <v>131</v>
      </c>
      <c r="E238" s="213" t="s">
        <v>424</v>
      </c>
      <c r="F238" s="214" t="s">
        <v>425</v>
      </c>
      <c r="G238" s="215" t="s">
        <v>298</v>
      </c>
      <c r="H238" s="216">
        <v>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1E-05</v>
      </c>
      <c r="R238" s="222">
        <f>Q238*H238</f>
        <v>1E-05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210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210</v>
      </c>
      <c r="BM238" s="224" t="s">
        <v>426</v>
      </c>
    </row>
    <row r="239" spans="1:65" s="2" customFormat="1" ht="24.15" customHeight="1">
      <c r="A239" s="38"/>
      <c r="B239" s="39"/>
      <c r="C239" s="212" t="s">
        <v>427</v>
      </c>
      <c r="D239" s="212" t="s">
        <v>131</v>
      </c>
      <c r="E239" s="213" t="s">
        <v>428</v>
      </c>
      <c r="F239" s="214" t="s">
        <v>429</v>
      </c>
      <c r="G239" s="215" t="s">
        <v>314</v>
      </c>
      <c r="H239" s="216">
        <v>0.01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210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210</v>
      </c>
      <c r="BM239" s="224" t="s">
        <v>430</v>
      </c>
    </row>
    <row r="240" spans="1:63" s="12" customFormat="1" ht="22.8" customHeight="1">
      <c r="A240" s="12"/>
      <c r="B240" s="196"/>
      <c r="C240" s="197"/>
      <c r="D240" s="198" t="s">
        <v>75</v>
      </c>
      <c r="E240" s="210" t="s">
        <v>431</v>
      </c>
      <c r="F240" s="210" t="s">
        <v>432</v>
      </c>
      <c r="G240" s="197"/>
      <c r="H240" s="197"/>
      <c r="I240" s="200"/>
      <c r="J240" s="211">
        <f>BK240</f>
        <v>0</v>
      </c>
      <c r="K240" s="197"/>
      <c r="L240" s="202"/>
      <c r="M240" s="203"/>
      <c r="N240" s="204"/>
      <c r="O240" s="204"/>
      <c r="P240" s="205">
        <f>SUM(P241:P257)</f>
        <v>0</v>
      </c>
      <c r="Q240" s="204"/>
      <c r="R240" s="205">
        <f>SUM(R241:R257)</f>
        <v>0.02407</v>
      </c>
      <c r="S240" s="204"/>
      <c r="T240" s="206">
        <f>SUM(T241:T257)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7" t="s">
        <v>136</v>
      </c>
      <c r="AT240" s="208" t="s">
        <v>75</v>
      </c>
      <c r="AU240" s="208" t="s">
        <v>81</v>
      </c>
      <c r="AY240" s="207" t="s">
        <v>128</v>
      </c>
      <c r="BK240" s="209">
        <f>SUM(BK241:BK257)</f>
        <v>0</v>
      </c>
    </row>
    <row r="241" spans="1:65" s="2" customFormat="1" ht="16.5" customHeight="1">
      <c r="A241" s="38"/>
      <c r="B241" s="39"/>
      <c r="C241" s="212" t="s">
        <v>433</v>
      </c>
      <c r="D241" s="212" t="s">
        <v>131</v>
      </c>
      <c r="E241" s="213" t="s">
        <v>434</v>
      </c>
      <c r="F241" s="214" t="s">
        <v>435</v>
      </c>
      <c r="G241" s="215" t="s">
        <v>222</v>
      </c>
      <c r="H241" s="216">
        <v>1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0.02407</v>
      </c>
      <c r="R241" s="222">
        <f>Q241*H241</f>
        <v>0.02407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210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210</v>
      </c>
      <c r="BM241" s="224" t="s">
        <v>436</v>
      </c>
    </row>
    <row r="242" spans="1:65" s="2" customFormat="1" ht="16.5" customHeight="1">
      <c r="A242" s="38"/>
      <c r="B242" s="39"/>
      <c r="C242" s="212" t="s">
        <v>437</v>
      </c>
      <c r="D242" s="212" t="s">
        <v>131</v>
      </c>
      <c r="E242" s="213" t="s">
        <v>438</v>
      </c>
      <c r="F242" s="214" t="s">
        <v>439</v>
      </c>
      <c r="G242" s="215" t="s">
        <v>222</v>
      </c>
      <c r="H242" s="216">
        <v>1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210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210</v>
      </c>
      <c r="BM242" s="224" t="s">
        <v>440</v>
      </c>
    </row>
    <row r="243" spans="1:65" s="2" customFormat="1" ht="16.5" customHeight="1">
      <c r="A243" s="38"/>
      <c r="B243" s="39"/>
      <c r="C243" s="212" t="s">
        <v>441</v>
      </c>
      <c r="D243" s="212" t="s">
        <v>131</v>
      </c>
      <c r="E243" s="213" t="s">
        <v>442</v>
      </c>
      <c r="F243" s="214" t="s">
        <v>443</v>
      </c>
      <c r="G243" s="215" t="s">
        <v>222</v>
      </c>
      <c r="H243" s="216">
        <v>1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210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210</v>
      </c>
      <c r="BM243" s="224" t="s">
        <v>444</v>
      </c>
    </row>
    <row r="244" spans="1:65" s="2" customFormat="1" ht="16.5" customHeight="1">
      <c r="A244" s="38"/>
      <c r="B244" s="39"/>
      <c r="C244" s="212" t="s">
        <v>445</v>
      </c>
      <c r="D244" s="212" t="s">
        <v>131</v>
      </c>
      <c r="E244" s="213" t="s">
        <v>446</v>
      </c>
      <c r="F244" s="214" t="s">
        <v>447</v>
      </c>
      <c r="G244" s="215" t="s">
        <v>134</v>
      </c>
      <c r="H244" s="216">
        <v>4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210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210</v>
      </c>
      <c r="BM244" s="224" t="s">
        <v>448</v>
      </c>
    </row>
    <row r="245" spans="1:65" s="2" customFormat="1" ht="16.5" customHeight="1">
      <c r="A245" s="38"/>
      <c r="B245" s="39"/>
      <c r="C245" s="212" t="s">
        <v>449</v>
      </c>
      <c r="D245" s="212" t="s">
        <v>131</v>
      </c>
      <c r="E245" s="213" t="s">
        <v>450</v>
      </c>
      <c r="F245" s="214" t="s">
        <v>451</v>
      </c>
      <c r="G245" s="215" t="s">
        <v>134</v>
      </c>
      <c r="H245" s="216">
        <v>2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210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210</v>
      </c>
      <c r="BM245" s="224" t="s">
        <v>452</v>
      </c>
    </row>
    <row r="246" spans="1:65" s="2" customFormat="1" ht="16.5" customHeight="1">
      <c r="A246" s="38"/>
      <c r="B246" s="39"/>
      <c r="C246" s="212" t="s">
        <v>453</v>
      </c>
      <c r="D246" s="212" t="s">
        <v>131</v>
      </c>
      <c r="E246" s="213" t="s">
        <v>454</v>
      </c>
      <c r="F246" s="214" t="s">
        <v>455</v>
      </c>
      <c r="G246" s="215" t="s">
        <v>222</v>
      </c>
      <c r="H246" s="216">
        <v>1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210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210</v>
      </c>
      <c r="BM246" s="224" t="s">
        <v>456</v>
      </c>
    </row>
    <row r="247" spans="1:65" s="2" customFormat="1" ht="16.5" customHeight="1">
      <c r="A247" s="38"/>
      <c r="B247" s="39"/>
      <c r="C247" s="212" t="s">
        <v>457</v>
      </c>
      <c r="D247" s="212" t="s">
        <v>131</v>
      </c>
      <c r="E247" s="213" t="s">
        <v>458</v>
      </c>
      <c r="F247" s="214" t="s">
        <v>459</v>
      </c>
      <c r="G247" s="215" t="s">
        <v>222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210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210</v>
      </c>
      <c r="BM247" s="224" t="s">
        <v>460</v>
      </c>
    </row>
    <row r="248" spans="1:65" s="2" customFormat="1" ht="16.5" customHeight="1">
      <c r="A248" s="38"/>
      <c r="B248" s="39"/>
      <c r="C248" s="212" t="s">
        <v>461</v>
      </c>
      <c r="D248" s="212" t="s">
        <v>131</v>
      </c>
      <c r="E248" s="213" t="s">
        <v>462</v>
      </c>
      <c r="F248" s="214" t="s">
        <v>463</v>
      </c>
      <c r="G248" s="215" t="s">
        <v>222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210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210</v>
      </c>
      <c r="BM248" s="224" t="s">
        <v>464</v>
      </c>
    </row>
    <row r="249" spans="1:65" s="2" customFormat="1" ht="16.5" customHeight="1">
      <c r="A249" s="38"/>
      <c r="B249" s="39"/>
      <c r="C249" s="212" t="s">
        <v>465</v>
      </c>
      <c r="D249" s="212" t="s">
        <v>131</v>
      </c>
      <c r="E249" s="213" t="s">
        <v>466</v>
      </c>
      <c r="F249" s="214" t="s">
        <v>467</v>
      </c>
      <c r="G249" s="215" t="s">
        <v>134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210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210</v>
      </c>
      <c r="BM249" s="224" t="s">
        <v>468</v>
      </c>
    </row>
    <row r="250" spans="1:65" s="2" customFormat="1" ht="16.5" customHeight="1">
      <c r="A250" s="38"/>
      <c r="B250" s="39"/>
      <c r="C250" s="212" t="s">
        <v>469</v>
      </c>
      <c r="D250" s="212" t="s">
        <v>131</v>
      </c>
      <c r="E250" s="213" t="s">
        <v>470</v>
      </c>
      <c r="F250" s="214" t="s">
        <v>471</v>
      </c>
      <c r="G250" s="215" t="s">
        <v>134</v>
      </c>
      <c r="H250" s="216">
        <v>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210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210</v>
      </c>
      <c r="BM250" s="224" t="s">
        <v>472</v>
      </c>
    </row>
    <row r="251" spans="1:65" s="2" customFormat="1" ht="16.5" customHeight="1">
      <c r="A251" s="38"/>
      <c r="B251" s="39"/>
      <c r="C251" s="212" t="s">
        <v>473</v>
      </c>
      <c r="D251" s="212" t="s">
        <v>131</v>
      </c>
      <c r="E251" s="213" t="s">
        <v>474</v>
      </c>
      <c r="F251" s="214" t="s">
        <v>475</v>
      </c>
      <c r="G251" s="215" t="s">
        <v>134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210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210</v>
      </c>
      <c r="BM251" s="224" t="s">
        <v>476</v>
      </c>
    </row>
    <row r="252" spans="1:65" s="2" customFormat="1" ht="24.15" customHeight="1">
      <c r="A252" s="38"/>
      <c r="B252" s="39"/>
      <c r="C252" s="212" t="s">
        <v>477</v>
      </c>
      <c r="D252" s="212" t="s">
        <v>131</v>
      </c>
      <c r="E252" s="213" t="s">
        <v>478</v>
      </c>
      <c r="F252" s="214" t="s">
        <v>479</v>
      </c>
      <c r="G252" s="215" t="s">
        <v>134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210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210</v>
      </c>
      <c r="BM252" s="224" t="s">
        <v>480</v>
      </c>
    </row>
    <row r="253" spans="1:65" s="2" customFormat="1" ht="21.75" customHeight="1">
      <c r="A253" s="38"/>
      <c r="B253" s="39"/>
      <c r="C253" s="212" t="s">
        <v>481</v>
      </c>
      <c r="D253" s="212" t="s">
        <v>131</v>
      </c>
      <c r="E253" s="213" t="s">
        <v>482</v>
      </c>
      <c r="F253" s="214" t="s">
        <v>483</v>
      </c>
      <c r="G253" s="215" t="s">
        <v>222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210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210</v>
      </c>
      <c r="BM253" s="224" t="s">
        <v>484</v>
      </c>
    </row>
    <row r="254" spans="1:65" s="2" customFormat="1" ht="16.5" customHeight="1">
      <c r="A254" s="38"/>
      <c r="B254" s="39"/>
      <c r="C254" s="212" t="s">
        <v>485</v>
      </c>
      <c r="D254" s="212" t="s">
        <v>131</v>
      </c>
      <c r="E254" s="213" t="s">
        <v>486</v>
      </c>
      <c r="F254" s="214" t="s">
        <v>487</v>
      </c>
      <c r="G254" s="215" t="s">
        <v>134</v>
      </c>
      <c r="H254" s="216">
        <v>2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210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210</v>
      </c>
      <c r="BM254" s="224" t="s">
        <v>488</v>
      </c>
    </row>
    <row r="255" spans="1:65" s="2" customFormat="1" ht="24.15" customHeight="1">
      <c r="A255" s="38"/>
      <c r="B255" s="39"/>
      <c r="C255" s="212" t="s">
        <v>489</v>
      </c>
      <c r="D255" s="212" t="s">
        <v>131</v>
      </c>
      <c r="E255" s="213" t="s">
        <v>490</v>
      </c>
      <c r="F255" s="214" t="s">
        <v>491</v>
      </c>
      <c r="G255" s="215" t="s">
        <v>134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210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210</v>
      </c>
      <c r="BM255" s="224" t="s">
        <v>492</v>
      </c>
    </row>
    <row r="256" spans="1:65" s="2" customFormat="1" ht="16.5" customHeight="1">
      <c r="A256" s="38"/>
      <c r="B256" s="39"/>
      <c r="C256" s="212" t="s">
        <v>493</v>
      </c>
      <c r="D256" s="212" t="s">
        <v>131</v>
      </c>
      <c r="E256" s="213" t="s">
        <v>494</v>
      </c>
      <c r="F256" s="214" t="s">
        <v>495</v>
      </c>
      <c r="G256" s="215" t="s">
        <v>134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210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210</v>
      </c>
      <c r="BM256" s="224" t="s">
        <v>496</v>
      </c>
    </row>
    <row r="257" spans="1:65" s="2" customFormat="1" ht="24.15" customHeight="1">
      <c r="A257" s="38"/>
      <c r="B257" s="39"/>
      <c r="C257" s="212" t="s">
        <v>497</v>
      </c>
      <c r="D257" s="212" t="s">
        <v>131</v>
      </c>
      <c r="E257" s="213" t="s">
        <v>498</v>
      </c>
      <c r="F257" s="214" t="s">
        <v>499</v>
      </c>
      <c r="G257" s="215" t="s">
        <v>314</v>
      </c>
      <c r="H257" s="216">
        <v>0.062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210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210</v>
      </c>
      <c r="BM257" s="224" t="s">
        <v>500</v>
      </c>
    </row>
    <row r="258" spans="1:63" s="12" customFormat="1" ht="22.8" customHeight="1">
      <c r="A258" s="12"/>
      <c r="B258" s="196"/>
      <c r="C258" s="197"/>
      <c r="D258" s="198" t="s">
        <v>75</v>
      </c>
      <c r="E258" s="210" t="s">
        <v>501</v>
      </c>
      <c r="F258" s="210" t="s">
        <v>502</v>
      </c>
      <c r="G258" s="197"/>
      <c r="H258" s="197"/>
      <c r="I258" s="200"/>
      <c r="J258" s="211">
        <f>BK258</f>
        <v>0</v>
      </c>
      <c r="K258" s="197"/>
      <c r="L258" s="202"/>
      <c r="M258" s="203"/>
      <c r="N258" s="204"/>
      <c r="O258" s="204"/>
      <c r="P258" s="205">
        <f>SUM(P259:P264)</f>
        <v>0</v>
      </c>
      <c r="Q258" s="204"/>
      <c r="R258" s="205">
        <f>SUM(R259:R264)</f>
        <v>0.0479641</v>
      </c>
      <c r="S258" s="204"/>
      <c r="T258" s="206">
        <f>SUM(T259:T264)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7" t="s">
        <v>136</v>
      </c>
      <c r="AT258" s="208" t="s">
        <v>75</v>
      </c>
      <c r="AU258" s="208" t="s">
        <v>81</v>
      </c>
      <c r="AY258" s="207" t="s">
        <v>128</v>
      </c>
      <c r="BK258" s="209">
        <f>SUM(BK259:BK264)</f>
        <v>0</v>
      </c>
    </row>
    <row r="259" spans="1:65" s="2" customFormat="1" ht="24.15" customHeight="1">
      <c r="A259" s="38"/>
      <c r="B259" s="39"/>
      <c r="C259" s="212" t="s">
        <v>503</v>
      </c>
      <c r="D259" s="212" t="s">
        <v>131</v>
      </c>
      <c r="E259" s="213" t="s">
        <v>504</v>
      </c>
      <c r="F259" s="214" t="s">
        <v>505</v>
      </c>
      <c r="G259" s="215" t="s">
        <v>140</v>
      </c>
      <c r="H259" s="216">
        <v>1.83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0.02567</v>
      </c>
      <c r="R259" s="222">
        <f>Q259*H259</f>
        <v>0.0469761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210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210</v>
      </c>
      <c r="BM259" s="224" t="s">
        <v>506</v>
      </c>
    </row>
    <row r="260" spans="1:51" s="13" customFormat="1" ht="12">
      <c r="A260" s="13"/>
      <c r="B260" s="226"/>
      <c r="C260" s="227"/>
      <c r="D260" s="228" t="s">
        <v>142</v>
      </c>
      <c r="E260" s="229" t="s">
        <v>1</v>
      </c>
      <c r="F260" s="230" t="s">
        <v>507</v>
      </c>
      <c r="G260" s="227"/>
      <c r="H260" s="231">
        <v>1.83</v>
      </c>
      <c r="I260" s="232"/>
      <c r="J260" s="227"/>
      <c r="K260" s="227"/>
      <c r="L260" s="233"/>
      <c r="M260" s="234"/>
      <c r="N260" s="235"/>
      <c r="O260" s="235"/>
      <c r="P260" s="235"/>
      <c r="Q260" s="235"/>
      <c r="R260" s="235"/>
      <c r="S260" s="235"/>
      <c r="T260" s="23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7" t="s">
        <v>142</v>
      </c>
      <c r="AU260" s="237" t="s">
        <v>136</v>
      </c>
      <c r="AV260" s="13" t="s">
        <v>136</v>
      </c>
      <c r="AW260" s="13" t="s">
        <v>32</v>
      </c>
      <c r="AX260" s="13" t="s">
        <v>81</v>
      </c>
      <c r="AY260" s="237" t="s">
        <v>128</v>
      </c>
    </row>
    <row r="261" spans="1:65" s="2" customFormat="1" ht="16.5" customHeight="1">
      <c r="A261" s="38"/>
      <c r="B261" s="39"/>
      <c r="C261" s="212" t="s">
        <v>508</v>
      </c>
      <c r="D261" s="212" t="s">
        <v>131</v>
      </c>
      <c r="E261" s="213" t="s">
        <v>509</v>
      </c>
      <c r="F261" s="214" t="s">
        <v>510</v>
      </c>
      <c r="G261" s="215" t="s">
        <v>140</v>
      </c>
      <c r="H261" s="216">
        <v>2.47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0.0002</v>
      </c>
      <c r="R261" s="222">
        <f>Q261*H261</f>
        <v>0.0004940000000000001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210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210</v>
      </c>
      <c r="BM261" s="224" t="s">
        <v>511</v>
      </c>
    </row>
    <row r="262" spans="1:51" s="13" customFormat="1" ht="12">
      <c r="A262" s="13"/>
      <c r="B262" s="226"/>
      <c r="C262" s="227"/>
      <c r="D262" s="228" t="s">
        <v>142</v>
      </c>
      <c r="E262" s="229" t="s">
        <v>1</v>
      </c>
      <c r="F262" s="230" t="s">
        <v>512</v>
      </c>
      <c r="G262" s="227"/>
      <c r="H262" s="231">
        <v>2.47</v>
      </c>
      <c r="I262" s="232"/>
      <c r="J262" s="227"/>
      <c r="K262" s="227"/>
      <c r="L262" s="233"/>
      <c r="M262" s="234"/>
      <c r="N262" s="235"/>
      <c r="O262" s="235"/>
      <c r="P262" s="235"/>
      <c r="Q262" s="235"/>
      <c r="R262" s="235"/>
      <c r="S262" s="235"/>
      <c r="T262" s="23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7" t="s">
        <v>142</v>
      </c>
      <c r="AU262" s="237" t="s">
        <v>136</v>
      </c>
      <c r="AV262" s="13" t="s">
        <v>136</v>
      </c>
      <c r="AW262" s="13" t="s">
        <v>32</v>
      </c>
      <c r="AX262" s="13" t="s">
        <v>81</v>
      </c>
      <c r="AY262" s="237" t="s">
        <v>128</v>
      </c>
    </row>
    <row r="263" spans="1:65" s="2" customFormat="1" ht="16.5" customHeight="1">
      <c r="A263" s="38"/>
      <c r="B263" s="39"/>
      <c r="C263" s="212" t="s">
        <v>513</v>
      </c>
      <c r="D263" s="212" t="s">
        <v>131</v>
      </c>
      <c r="E263" s="213" t="s">
        <v>514</v>
      </c>
      <c r="F263" s="214" t="s">
        <v>515</v>
      </c>
      <c r="G263" s="215" t="s">
        <v>140</v>
      </c>
      <c r="H263" s="216">
        <v>2.47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0.0002</v>
      </c>
      <c r="R263" s="222">
        <f>Q263*H263</f>
        <v>0.0004940000000000001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210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210</v>
      </c>
      <c r="BM263" s="224" t="s">
        <v>516</v>
      </c>
    </row>
    <row r="264" spans="1:65" s="2" customFormat="1" ht="24.15" customHeight="1">
      <c r="A264" s="38"/>
      <c r="B264" s="39"/>
      <c r="C264" s="212" t="s">
        <v>517</v>
      </c>
      <c r="D264" s="212" t="s">
        <v>131</v>
      </c>
      <c r="E264" s="213" t="s">
        <v>518</v>
      </c>
      <c r="F264" s="214" t="s">
        <v>519</v>
      </c>
      <c r="G264" s="215" t="s">
        <v>314</v>
      </c>
      <c r="H264" s="216">
        <v>0.048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210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210</v>
      </c>
      <c r="BM264" s="224" t="s">
        <v>520</v>
      </c>
    </row>
    <row r="265" spans="1:63" s="12" customFormat="1" ht="22.8" customHeight="1">
      <c r="A265" s="12"/>
      <c r="B265" s="196"/>
      <c r="C265" s="197"/>
      <c r="D265" s="198" t="s">
        <v>75</v>
      </c>
      <c r="E265" s="210" t="s">
        <v>521</v>
      </c>
      <c r="F265" s="210" t="s">
        <v>522</v>
      </c>
      <c r="G265" s="197"/>
      <c r="H265" s="197"/>
      <c r="I265" s="200"/>
      <c r="J265" s="211">
        <f>BK265</f>
        <v>0</v>
      </c>
      <c r="K265" s="197"/>
      <c r="L265" s="202"/>
      <c r="M265" s="203"/>
      <c r="N265" s="204"/>
      <c r="O265" s="204"/>
      <c r="P265" s="205">
        <f>SUM(P266:P275)</f>
        <v>0</v>
      </c>
      <c r="Q265" s="204"/>
      <c r="R265" s="205">
        <f>SUM(R266:R275)</f>
        <v>0.0615</v>
      </c>
      <c r="S265" s="204"/>
      <c r="T265" s="206">
        <f>SUM(T266:T275)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7" t="s">
        <v>136</v>
      </c>
      <c r="AT265" s="208" t="s">
        <v>75</v>
      </c>
      <c r="AU265" s="208" t="s">
        <v>81</v>
      </c>
      <c r="AY265" s="207" t="s">
        <v>128</v>
      </c>
      <c r="BK265" s="209">
        <f>SUM(BK266:BK275)</f>
        <v>0</v>
      </c>
    </row>
    <row r="266" spans="1:65" s="2" customFormat="1" ht="24.15" customHeight="1">
      <c r="A266" s="38"/>
      <c r="B266" s="39"/>
      <c r="C266" s="212" t="s">
        <v>523</v>
      </c>
      <c r="D266" s="212" t="s">
        <v>131</v>
      </c>
      <c r="E266" s="213" t="s">
        <v>524</v>
      </c>
      <c r="F266" s="214" t="s">
        <v>525</v>
      </c>
      <c r="G266" s="215" t="s">
        <v>134</v>
      </c>
      <c r="H266" s="216">
        <v>3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210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210</v>
      </c>
      <c r="BM266" s="224" t="s">
        <v>526</v>
      </c>
    </row>
    <row r="267" spans="1:65" s="2" customFormat="1" ht="24.15" customHeight="1">
      <c r="A267" s="38"/>
      <c r="B267" s="39"/>
      <c r="C267" s="259" t="s">
        <v>527</v>
      </c>
      <c r="D267" s="259" t="s">
        <v>203</v>
      </c>
      <c r="E267" s="260" t="s">
        <v>528</v>
      </c>
      <c r="F267" s="261" t="s">
        <v>529</v>
      </c>
      <c r="G267" s="262" t="s">
        <v>134</v>
      </c>
      <c r="H267" s="263">
        <v>2</v>
      </c>
      <c r="I267" s="264"/>
      <c r="J267" s="265">
        <f>ROUND(I267*H267,2)</f>
        <v>0</v>
      </c>
      <c r="K267" s="266"/>
      <c r="L267" s="267"/>
      <c r="M267" s="268" t="s">
        <v>1</v>
      </c>
      <c r="N267" s="269" t="s">
        <v>42</v>
      </c>
      <c r="O267" s="91"/>
      <c r="P267" s="222">
        <f>O267*H267</f>
        <v>0</v>
      </c>
      <c r="Q267" s="222">
        <v>0.0138</v>
      </c>
      <c r="R267" s="222">
        <f>Q267*H267</f>
        <v>0.0276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279</v>
      </c>
      <c r="AT267" s="224" t="s">
        <v>203</v>
      </c>
      <c r="AU267" s="224" t="s">
        <v>136</v>
      </c>
      <c r="AY267" s="17" t="s">
        <v>128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136</v>
      </c>
      <c r="BK267" s="225">
        <f>ROUND(I267*H267,2)</f>
        <v>0</v>
      </c>
      <c r="BL267" s="17" t="s">
        <v>210</v>
      </c>
      <c r="BM267" s="224" t="s">
        <v>530</v>
      </c>
    </row>
    <row r="268" spans="1:65" s="2" customFormat="1" ht="24.15" customHeight="1">
      <c r="A268" s="38"/>
      <c r="B268" s="39"/>
      <c r="C268" s="259" t="s">
        <v>531</v>
      </c>
      <c r="D268" s="259" t="s">
        <v>203</v>
      </c>
      <c r="E268" s="260" t="s">
        <v>532</v>
      </c>
      <c r="F268" s="261" t="s">
        <v>533</v>
      </c>
      <c r="G268" s="262" t="s">
        <v>134</v>
      </c>
      <c r="H268" s="263">
        <v>1</v>
      </c>
      <c r="I268" s="264"/>
      <c r="J268" s="265">
        <f>ROUND(I268*H268,2)</f>
        <v>0</v>
      </c>
      <c r="K268" s="266"/>
      <c r="L268" s="267"/>
      <c r="M268" s="268" t="s">
        <v>1</v>
      </c>
      <c r="N268" s="269" t="s">
        <v>42</v>
      </c>
      <c r="O268" s="91"/>
      <c r="P268" s="222">
        <f>O268*H268</f>
        <v>0</v>
      </c>
      <c r="Q268" s="222">
        <v>0.0138</v>
      </c>
      <c r="R268" s="222">
        <f>Q268*H268</f>
        <v>0.0138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279</v>
      </c>
      <c r="AT268" s="224" t="s">
        <v>203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210</v>
      </c>
      <c r="BM268" s="224" t="s">
        <v>534</v>
      </c>
    </row>
    <row r="269" spans="1:65" s="2" customFormat="1" ht="24.15" customHeight="1">
      <c r="A269" s="38"/>
      <c r="B269" s="39"/>
      <c r="C269" s="212" t="s">
        <v>535</v>
      </c>
      <c r="D269" s="212" t="s">
        <v>131</v>
      </c>
      <c r="E269" s="213" t="s">
        <v>536</v>
      </c>
      <c r="F269" s="214" t="s">
        <v>537</v>
      </c>
      <c r="G269" s="215" t="s">
        <v>134</v>
      </c>
      <c r="H269" s="216">
        <v>1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210</v>
      </c>
      <c r="AT269" s="224" t="s">
        <v>131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210</v>
      </c>
      <c r="BM269" s="224" t="s">
        <v>538</v>
      </c>
    </row>
    <row r="270" spans="1:65" s="2" customFormat="1" ht="24.15" customHeight="1">
      <c r="A270" s="38"/>
      <c r="B270" s="39"/>
      <c r="C270" s="259" t="s">
        <v>539</v>
      </c>
      <c r="D270" s="259" t="s">
        <v>203</v>
      </c>
      <c r="E270" s="260" t="s">
        <v>540</v>
      </c>
      <c r="F270" s="261" t="s">
        <v>541</v>
      </c>
      <c r="G270" s="262" t="s">
        <v>134</v>
      </c>
      <c r="H270" s="263">
        <v>1</v>
      </c>
      <c r="I270" s="264"/>
      <c r="J270" s="265">
        <f>ROUND(I270*H270,2)</f>
        <v>0</v>
      </c>
      <c r="K270" s="266"/>
      <c r="L270" s="267"/>
      <c r="M270" s="268" t="s">
        <v>1</v>
      </c>
      <c r="N270" s="269" t="s">
        <v>42</v>
      </c>
      <c r="O270" s="91"/>
      <c r="P270" s="222">
        <f>O270*H270</f>
        <v>0</v>
      </c>
      <c r="Q270" s="222">
        <v>0.0138</v>
      </c>
      <c r="R270" s="222">
        <f>Q270*H270</f>
        <v>0.0138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279</v>
      </c>
      <c r="AT270" s="224" t="s">
        <v>203</v>
      </c>
      <c r="AU270" s="224" t="s">
        <v>136</v>
      </c>
      <c r="AY270" s="17" t="s">
        <v>128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136</v>
      </c>
      <c r="BK270" s="225">
        <f>ROUND(I270*H270,2)</f>
        <v>0</v>
      </c>
      <c r="BL270" s="17" t="s">
        <v>210</v>
      </c>
      <c r="BM270" s="224" t="s">
        <v>542</v>
      </c>
    </row>
    <row r="271" spans="1:65" s="2" customFormat="1" ht="16.5" customHeight="1">
      <c r="A271" s="38"/>
      <c r="B271" s="39"/>
      <c r="C271" s="212" t="s">
        <v>543</v>
      </c>
      <c r="D271" s="212" t="s">
        <v>131</v>
      </c>
      <c r="E271" s="213" t="s">
        <v>544</v>
      </c>
      <c r="F271" s="214" t="s">
        <v>545</v>
      </c>
      <c r="G271" s="215" t="s">
        <v>134</v>
      </c>
      <c r="H271" s="216">
        <v>3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210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210</v>
      </c>
      <c r="BM271" s="224" t="s">
        <v>546</v>
      </c>
    </row>
    <row r="272" spans="1:65" s="2" customFormat="1" ht="16.5" customHeight="1">
      <c r="A272" s="38"/>
      <c r="B272" s="39"/>
      <c r="C272" s="259" t="s">
        <v>547</v>
      </c>
      <c r="D272" s="259" t="s">
        <v>203</v>
      </c>
      <c r="E272" s="260" t="s">
        <v>548</v>
      </c>
      <c r="F272" s="261" t="s">
        <v>549</v>
      </c>
      <c r="G272" s="262" t="s">
        <v>134</v>
      </c>
      <c r="H272" s="263">
        <v>3</v>
      </c>
      <c r="I272" s="264"/>
      <c r="J272" s="265">
        <f>ROUND(I272*H272,2)</f>
        <v>0</v>
      </c>
      <c r="K272" s="266"/>
      <c r="L272" s="267"/>
      <c r="M272" s="268" t="s">
        <v>1</v>
      </c>
      <c r="N272" s="269" t="s">
        <v>42</v>
      </c>
      <c r="O272" s="91"/>
      <c r="P272" s="222">
        <f>O272*H272</f>
        <v>0</v>
      </c>
      <c r="Q272" s="222">
        <v>0.0021</v>
      </c>
      <c r="R272" s="222">
        <f>Q272*H272</f>
        <v>0.0063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279</v>
      </c>
      <c r="AT272" s="224" t="s">
        <v>203</v>
      </c>
      <c r="AU272" s="224" t="s">
        <v>136</v>
      </c>
      <c r="AY272" s="17" t="s">
        <v>128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136</v>
      </c>
      <c r="BK272" s="225">
        <f>ROUND(I272*H272,2)</f>
        <v>0</v>
      </c>
      <c r="BL272" s="17" t="s">
        <v>210</v>
      </c>
      <c r="BM272" s="224" t="s">
        <v>550</v>
      </c>
    </row>
    <row r="273" spans="1:65" s="2" customFormat="1" ht="16.5" customHeight="1">
      <c r="A273" s="38"/>
      <c r="B273" s="39"/>
      <c r="C273" s="212" t="s">
        <v>551</v>
      </c>
      <c r="D273" s="212" t="s">
        <v>131</v>
      </c>
      <c r="E273" s="213" t="s">
        <v>552</v>
      </c>
      <c r="F273" s="214" t="s">
        <v>553</v>
      </c>
      <c r="G273" s="215" t="s">
        <v>298</v>
      </c>
      <c r="H273" s="216">
        <v>1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210</v>
      </c>
      <c r="AT273" s="224" t="s">
        <v>131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210</v>
      </c>
      <c r="BM273" s="224" t="s">
        <v>554</v>
      </c>
    </row>
    <row r="274" spans="1:65" s="2" customFormat="1" ht="16.5" customHeight="1">
      <c r="A274" s="38"/>
      <c r="B274" s="39"/>
      <c r="C274" s="212" t="s">
        <v>555</v>
      </c>
      <c r="D274" s="212" t="s">
        <v>131</v>
      </c>
      <c r="E274" s="213" t="s">
        <v>556</v>
      </c>
      <c r="F274" s="214" t="s">
        <v>557</v>
      </c>
      <c r="G274" s="215" t="s">
        <v>298</v>
      </c>
      <c r="H274" s="216">
        <v>1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210</v>
      </c>
      <c r="AT274" s="224" t="s">
        <v>131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210</v>
      </c>
      <c r="BM274" s="224" t="s">
        <v>558</v>
      </c>
    </row>
    <row r="275" spans="1:65" s="2" customFormat="1" ht="24.15" customHeight="1">
      <c r="A275" s="38"/>
      <c r="B275" s="39"/>
      <c r="C275" s="212" t="s">
        <v>559</v>
      </c>
      <c r="D275" s="212" t="s">
        <v>131</v>
      </c>
      <c r="E275" s="213" t="s">
        <v>560</v>
      </c>
      <c r="F275" s="214" t="s">
        <v>561</v>
      </c>
      <c r="G275" s="215" t="s">
        <v>314</v>
      </c>
      <c r="H275" s="216">
        <v>0.062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210</v>
      </c>
      <c r="AT275" s="224" t="s">
        <v>131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210</v>
      </c>
      <c r="BM275" s="224" t="s">
        <v>562</v>
      </c>
    </row>
    <row r="276" spans="1:63" s="12" customFormat="1" ht="22.8" customHeight="1">
      <c r="A276" s="12"/>
      <c r="B276" s="196"/>
      <c r="C276" s="197"/>
      <c r="D276" s="198" t="s">
        <v>75</v>
      </c>
      <c r="E276" s="210" t="s">
        <v>563</v>
      </c>
      <c r="F276" s="210" t="s">
        <v>564</v>
      </c>
      <c r="G276" s="197"/>
      <c r="H276" s="197"/>
      <c r="I276" s="200"/>
      <c r="J276" s="211">
        <f>BK276</f>
        <v>0</v>
      </c>
      <c r="K276" s="197"/>
      <c r="L276" s="202"/>
      <c r="M276" s="203"/>
      <c r="N276" s="204"/>
      <c r="O276" s="204"/>
      <c r="P276" s="205">
        <f>SUM(P277:P290)</f>
        <v>0</v>
      </c>
      <c r="Q276" s="204"/>
      <c r="R276" s="205">
        <f>SUM(R277:R290)</f>
        <v>0.1159645</v>
      </c>
      <c r="S276" s="204"/>
      <c r="T276" s="206">
        <f>SUM(T277:T290)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7" t="s">
        <v>136</v>
      </c>
      <c r="AT276" s="208" t="s">
        <v>75</v>
      </c>
      <c r="AU276" s="208" t="s">
        <v>81</v>
      </c>
      <c r="AY276" s="207" t="s">
        <v>128</v>
      </c>
      <c r="BK276" s="209">
        <f>SUM(BK277:BK290)</f>
        <v>0</v>
      </c>
    </row>
    <row r="277" spans="1:65" s="2" customFormat="1" ht="16.5" customHeight="1">
      <c r="A277" s="38"/>
      <c r="B277" s="39"/>
      <c r="C277" s="212" t="s">
        <v>565</v>
      </c>
      <c r="D277" s="212" t="s">
        <v>131</v>
      </c>
      <c r="E277" s="213" t="s">
        <v>566</v>
      </c>
      <c r="F277" s="214" t="s">
        <v>567</v>
      </c>
      <c r="G277" s="215" t="s">
        <v>140</v>
      </c>
      <c r="H277" s="216">
        <v>3.25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210</v>
      </c>
      <c r="AT277" s="224" t="s">
        <v>131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210</v>
      </c>
      <c r="BM277" s="224" t="s">
        <v>568</v>
      </c>
    </row>
    <row r="278" spans="1:65" s="2" customFormat="1" ht="16.5" customHeight="1">
      <c r="A278" s="38"/>
      <c r="B278" s="39"/>
      <c r="C278" s="212" t="s">
        <v>569</v>
      </c>
      <c r="D278" s="212" t="s">
        <v>131</v>
      </c>
      <c r="E278" s="213" t="s">
        <v>570</v>
      </c>
      <c r="F278" s="214" t="s">
        <v>571</v>
      </c>
      <c r="G278" s="215" t="s">
        <v>140</v>
      </c>
      <c r="H278" s="216">
        <v>3.25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0.0003</v>
      </c>
      <c r="R278" s="222">
        <f>Q278*H278</f>
        <v>0.000975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210</v>
      </c>
      <c r="AT278" s="224" t="s">
        <v>131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210</v>
      </c>
      <c r="BM278" s="224" t="s">
        <v>572</v>
      </c>
    </row>
    <row r="279" spans="1:65" s="2" customFormat="1" ht="24.15" customHeight="1">
      <c r="A279" s="38"/>
      <c r="B279" s="39"/>
      <c r="C279" s="212" t="s">
        <v>573</v>
      </c>
      <c r="D279" s="212" t="s">
        <v>131</v>
      </c>
      <c r="E279" s="213" t="s">
        <v>574</v>
      </c>
      <c r="F279" s="214" t="s">
        <v>575</v>
      </c>
      <c r="G279" s="215" t="s">
        <v>140</v>
      </c>
      <c r="H279" s="216">
        <v>3.25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0.00758</v>
      </c>
      <c r="R279" s="222">
        <f>Q279*H279</f>
        <v>0.024635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210</v>
      </c>
      <c r="AT279" s="224" t="s">
        <v>131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210</v>
      </c>
      <c r="BM279" s="224" t="s">
        <v>576</v>
      </c>
    </row>
    <row r="280" spans="1:65" s="2" customFormat="1" ht="24.15" customHeight="1">
      <c r="A280" s="38"/>
      <c r="B280" s="39"/>
      <c r="C280" s="212" t="s">
        <v>309</v>
      </c>
      <c r="D280" s="212" t="s">
        <v>131</v>
      </c>
      <c r="E280" s="213" t="s">
        <v>577</v>
      </c>
      <c r="F280" s="214" t="s">
        <v>578</v>
      </c>
      <c r="G280" s="215" t="s">
        <v>140</v>
      </c>
      <c r="H280" s="216">
        <v>3.25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0.00362</v>
      </c>
      <c r="R280" s="222">
        <f>Q280*H280</f>
        <v>0.011765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210</v>
      </c>
      <c r="AT280" s="224" t="s">
        <v>131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210</v>
      </c>
      <c r="BM280" s="224" t="s">
        <v>579</v>
      </c>
    </row>
    <row r="281" spans="1:51" s="13" customFormat="1" ht="12">
      <c r="A281" s="13"/>
      <c r="B281" s="226"/>
      <c r="C281" s="227"/>
      <c r="D281" s="228" t="s">
        <v>142</v>
      </c>
      <c r="E281" s="229" t="s">
        <v>1</v>
      </c>
      <c r="F281" s="230" t="s">
        <v>197</v>
      </c>
      <c r="G281" s="227"/>
      <c r="H281" s="231">
        <v>3.25</v>
      </c>
      <c r="I281" s="232"/>
      <c r="J281" s="227"/>
      <c r="K281" s="227"/>
      <c r="L281" s="233"/>
      <c r="M281" s="234"/>
      <c r="N281" s="235"/>
      <c r="O281" s="235"/>
      <c r="P281" s="235"/>
      <c r="Q281" s="235"/>
      <c r="R281" s="235"/>
      <c r="S281" s="235"/>
      <c r="T281" s="23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7" t="s">
        <v>142</v>
      </c>
      <c r="AU281" s="237" t="s">
        <v>136</v>
      </c>
      <c r="AV281" s="13" t="s">
        <v>136</v>
      </c>
      <c r="AW281" s="13" t="s">
        <v>32</v>
      </c>
      <c r="AX281" s="13" t="s">
        <v>81</v>
      </c>
      <c r="AY281" s="237" t="s">
        <v>128</v>
      </c>
    </row>
    <row r="282" spans="1:65" s="2" customFormat="1" ht="16.5" customHeight="1">
      <c r="A282" s="38"/>
      <c r="B282" s="39"/>
      <c r="C282" s="259" t="s">
        <v>580</v>
      </c>
      <c r="D282" s="259" t="s">
        <v>203</v>
      </c>
      <c r="E282" s="260" t="s">
        <v>581</v>
      </c>
      <c r="F282" s="261" t="s">
        <v>582</v>
      </c>
      <c r="G282" s="262" t="s">
        <v>140</v>
      </c>
      <c r="H282" s="263">
        <v>3.575</v>
      </c>
      <c r="I282" s="264"/>
      <c r="J282" s="265">
        <f>ROUND(I282*H282,2)</f>
        <v>0</v>
      </c>
      <c r="K282" s="266"/>
      <c r="L282" s="267"/>
      <c r="M282" s="268" t="s">
        <v>1</v>
      </c>
      <c r="N282" s="269" t="s">
        <v>42</v>
      </c>
      <c r="O282" s="91"/>
      <c r="P282" s="222">
        <f>O282*H282</f>
        <v>0</v>
      </c>
      <c r="Q282" s="222">
        <v>0.0192</v>
      </c>
      <c r="R282" s="222">
        <f>Q282*H282</f>
        <v>0.06863999999999999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279</v>
      </c>
      <c r="AT282" s="224" t="s">
        <v>203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210</v>
      </c>
      <c r="BM282" s="224" t="s">
        <v>583</v>
      </c>
    </row>
    <row r="283" spans="1:51" s="13" customFormat="1" ht="12">
      <c r="A283" s="13"/>
      <c r="B283" s="226"/>
      <c r="C283" s="227"/>
      <c r="D283" s="228" t="s">
        <v>142</v>
      </c>
      <c r="E283" s="227"/>
      <c r="F283" s="230" t="s">
        <v>584</v>
      </c>
      <c r="G283" s="227"/>
      <c r="H283" s="231">
        <v>3.575</v>
      </c>
      <c r="I283" s="232"/>
      <c r="J283" s="227"/>
      <c r="K283" s="227"/>
      <c r="L283" s="233"/>
      <c r="M283" s="234"/>
      <c r="N283" s="235"/>
      <c r="O283" s="235"/>
      <c r="P283" s="235"/>
      <c r="Q283" s="235"/>
      <c r="R283" s="235"/>
      <c r="S283" s="235"/>
      <c r="T283" s="23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7" t="s">
        <v>142</v>
      </c>
      <c r="AU283" s="237" t="s">
        <v>136</v>
      </c>
      <c r="AV283" s="13" t="s">
        <v>136</v>
      </c>
      <c r="AW283" s="13" t="s">
        <v>4</v>
      </c>
      <c r="AX283" s="13" t="s">
        <v>81</v>
      </c>
      <c r="AY283" s="237" t="s">
        <v>128</v>
      </c>
    </row>
    <row r="284" spans="1:65" s="2" customFormat="1" ht="24.15" customHeight="1">
      <c r="A284" s="38"/>
      <c r="B284" s="39"/>
      <c r="C284" s="212" t="s">
        <v>585</v>
      </c>
      <c r="D284" s="212" t="s">
        <v>131</v>
      </c>
      <c r="E284" s="213" t="s">
        <v>586</v>
      </c>
      <c r="F284" s="214" t="s">
        <v>587</v>
      </c>
      <c r="G284" s="215" t="s">
        <v>140</v>
      </c>
      <c r="H284" s="216">
        <v>3.25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210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210</v>
      </c>
      <c r="BM284" s="224" t="s">
        <v>588</v>
      </c>
    </row>
    <row r="285" spans="1:65" s="2" customFormat="1" ht="24.15" customHeight="1">
      <c r="A285" s="38"/>
      <c r="B285" s="39"/>
      <c r="C285" s="212" t="s">
        <v>589</v>
      </c>
      <c r="D285" s="212" t="s">
        <v>131</v>
      </c>
      <c r="E285" s="213" t="s">
        <v>590</v>
      </c>
      <c r="F285" s="214" t="s">
        <v>591</v>
      </c>
      <c r="G285" s="215" t="s">
        <v>140</v>
      </c>
      <c r="H285" s="216">
        <v>3.25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0.0015</v>
      </c>
      <c r="R285" s="222">
        <f>Q285*H285</f>
        <v>0.004875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210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210</v>
      </c>
      <c r="BM285" s="224" t="s">
        <v>592</v>
      </c>
    </row>
    <row r="286" spans="1:65" s="2" customFormat="1" ht="16.5" customHeight="1">
      <c r="A286" s="38"/>
      <c r="B286" s="39"/>
      <c r="C286" s="212" t="s">
        <v>593</v>
      </c>
      <c r="D286" s="212" t="s">
        <v>131</v>
      </c>
      <c r="E286" s="213" t="s">
        <v>594</v>
      </c>
      <c r="F286" s="214" t="s">
        <v>595</v>
      </c>
      <c r="G286" s="215" t="s">
        <v>134</v>
      </c>
      <c r="H286" s="216">
        <v>8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0.00021</v>
      </c>
      <c r="R286" s="222">
        <f>Q286*H286</f>
        <v>0.00168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210</v>
      </c>
      <c r="AT286" s="224" t="s">
        <v>131</v>
      </c>
      <c r="AU286" s="224" t="s">
        <v>136</v>
      </c>
      <c r="AY286" s="17" t="s">
        <v>128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136</v>
      </c>
      <c r="BK286" s="225">
        <f>ROUND(I286*H286,2)</f>
        <v>0</v>
      </c>
      <c r="BL286" s="17" t="s">
        <v>210</v>
      </c>
      <c r="BM286" s="224" t="s">
        <v>596</v>
      </c>
    </row>
    <row r="287" spans="1:65" s="2" customFormat="1" ht="16.5" customHeight="1">
      <c r="A287" s="38"/>
      <c r="B287" s="39"/>
      <c r="C287" s="212" t="s">
        <v>597</v>
      </c>
      <c r="D287" s="212" t="s">
        <v>131</v>
      </c>
      <c r="E287" s="213" t="s">
        <v>598</v>
      </c>
      <c r="F287" s="214" t="s">
        <v>599</v>
      </c>
      <c r="G287" s="215" t="s">
        <v>146</v>
      </c>
      <c r="H287" s="216">
        <v>10.1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0.00032</v>
      </c>
      <c r="R287" s="222">
        <f>Q287*H287</f>
        <v>0.003232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210</v>
      </c>
      <c r="AT287" s="224" t="s">
        <v>131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210</v>
      </c>
      <c r="BM287" s="224" t="s">
        <v>600</v>
      </c>
    </row>
    <row r="288" spans="1:51" s="13" customFormat="1" ht="12">
      <c r="A288" s="13"/>
      <c r="B288" s="226"/>
      <c r="C288" s="227"/>
      <c r="D288" s="228" t="s">
        <v>142</v>
      </c>
      <c r="E288" s="229" t="s">
        <v>1</v>
      </c>
      <c r="F288" s="230" t="s">
        <v>601</v>
      </c>
      <c r="G288" s="227"/>
      <c r="H288" s="231">
        <v>10.1</v>
      </c>
      <c r="I288" s="232"/>
      <c r="J288" s="227"/>
      <c r="K288" s="227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142</v>
      </c>
      <c r="AU288" s="237" t="s">
        <v>136</v>
      </c>
      <c r="AV288" s="13" t="s">
        <v>136</v>
      </c>
      <c r="AW288" s="13" t="s">
        <v>32</v>
      </c>
      <c r="AX288" s="13" t="s">
        <v>81</v>
      </c>
      <c r="AY288" s="237" t="s">
        <v>128</v>
      </c>
    </row>
    <row r="289" spans="1:65" s="2" customFormat="1" ht="24.15" customHeight="1">
      <c r="A289" s="38"/>
      <c r="B289" s="39"/>
      <c r="C289" s="212" t="s">
        <v>602</v>
      </c>
      <c r="D289" s="212" t="s">
        <v>131</v>
      </c>
      <c r="E289" s="213" t="s">
        <v>603</v>
      </c>
      <c r="F289" s="214" t="s">
        <v>604</v>
      </c>
      <c r="G289" s="215" t="s">
        <v>140</v>
      </c>
      <c r="H289" s="216">
        <v>3.25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5E-05</v>
      </c>
      <c r="R289" s="222">
        <f>Q289*H289</f>
        <v>0.00016250000000000002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210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210</v>
      </c>
      <c r="BM289" s="224" t="s">
        <v>605</v>
      </c>
    </row>
    <row r="290" spans="1:65" s="2" customFormat="1" ht="24.15" customHeight="1">
      <c r="A290" s="38"/>
      <c r="B290" s="39"/>
      <c r="C290" s="212" t="s">
        <v>606</v>
      </c>
      <c r="D290" s="212" t="s">
        <v>131</v>
      </c>
      <c r="E290" s="213" t="s">
        <v>607</v>
      </c>
      <c r="F290" s="214" t="s">
        <v>608</v>
      </c>
      <c r="G290" s="215" t="s">
        <v>314</v>
      </c>
      <c r="H290" s="216">
        <v>0.116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210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210</v>
      </c>
      <c r="BM290" s="224" t="s">
        <v>609</v>
      </c>
    </row>
    <row r="291" spans="1:63" s="12" customFormat="1" ht="22.8" customHeight="1">
      <c r="A291" s="12"/>
      <c r="B291" s="196"/>
      <c r="C291" s="197"/>
      <c r="D291" s="198" t="s">
        <v>75</v>
      </c>
      <c r="E291" s="210" t="s">
        <v>610</v>
      </c>
      <c r="F291" s="210" t="s">
        <v>611</v>
      </c>
      <c r="G291" s="197"/>
      <c r="H291" s="197"/>
      <c r="I291" s="200"/>
      <c r="J291" s="211">
        <f>BK291</f>
        <v>0</v>
      </c>
      <c r="K291" s="197"/>
      <c r="L291" s="202"/>
      <c r="M291" s="203"/>
      <c r="N291" s="204"/>
      <c r="O291" s="204"/>
      <c r="P291" s="205">
        <f>SUM(P292:P295)</f>
        <v>0</v>
      </c>
      <c r="Q291" s="204"/>
      <c r="R291" s="205">
        <f>SUM(R292:R295)</f>
        <v>0.00058</v>
      </c>
      <c r="S291" s="204"/>
      <c r="T291" s="206">
        <f>SUM(T292:T295)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7" t="s">
        <v>136</v>
      </c>
      <c r="AT291" s="208" t="s">
        <v>75</v>
      </c>
      <c r="AU291" s="208" t="s">
        <v>81</v>
      </c>
      <c r="AY291" s="207" t="s">
        <v>128</v>
      </c>
      <c r="BK291" s="209">
        <f>SUM(BK292:BK295)</f>
        <v>0</v>
      </c>
    </row>
    <row r="292" spans="1:65" s="2" customFormat="1" ht="21.75" customHeight="1">
      <c r="A292" s="38"/>
      <c r="B292" s="39"/>
      <c r="C292" s="212" t="s">
        <v>612</v>
      </c>
      <c r="D292" s="212" t="s">
        <v>131</v>
      </c>
      <c r="E292" s="213" t="s">
        <v>613</v>
      </c>
      <c r="F292" s="214" t="s">
        <v>614</v>
      </c>
      <c r="G292" s="215" t="s">
        <v>146</v>
      </c>
      <c r="H292" s="216">
        <v>2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7E-05</v>
      </c>
      <c r="R292" s="222">
        <f>Q292*H292</f>
        <v>0.00014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210</v>
      </c>
      <c r="AT292" s="224" t="s">
        <v>131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210</v>
      </c>
      <c r="BM292" s="224" t="s">
        <v>615</v>
      </c>
    </row>
    <row r="293" spans="1:51" s="13" customFormat="1" ht="12">
      <c r="A293" s="13"/>
      <c r="B293" s="226"/>
      <c r="C293" s="227"/>
      <c r="D293" s="228" t="s">
        <v>142</v>
      </c>
      <c r="E293" s="229" t="s">
        <v>1</v>
      </c>
      <c r="F293" s="230" t="s">
        <v>616</v>
      </c>
      <c r="G293" s="227"/>
      <c r="H293" s="231">
        <v>2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142</v>
      </c>
      <c r="AU293" s="237" t="s">
        <v>136</v>
      </c>
      <c r="AV293" s="13" t="s">
        <v>136</v>
      </c>
      <c r="AW293" s="13" t="s">
        <v>32</v>
      </c>
      <c r="AX293" s="13" t="s">
        <v>81</v>
      </c>
      <c r="AY293" s="237" t="s">
        <v>128</v>
      </c>
    </row>
    <row r="294" spans="1:65" s="2" customFormat="1" ht="16.5" customHeight="1">
      <c r="A294" s="38"/>
      <c r="B294" s="39"/>
      <c r="C294" s="259" t="s">
        <v>617</v>
      </c>
      <c r="D294" s="259" t="s">
        <v>203</v>
      </c>
      <c r="E294" s="260" t="s">
        <v>618</v>
      </c>
      <c r="F294" s="261" t="s">
        <v>619</v>
      </c>
      <c r="G294" s="262" t="s">
        <v>146</v>
      </c>
      <c r="H294" s="263">
        <v>2.2</v>
      </c>
      <c r="I294" s="264"/>
      <c r="J294" s="265">
        <f>ROUND(I294*H294,2)</f>
        <v>0</v>
      </c>
      <c r="K294" s="266"/>
      <c r="L294" s="267"/>
      <c r="M294" s="268" t="s">
        <v>1</v>
      </c>
      <c r="N294" s="269" t="s">
        <v>42</v>
      </c>
      <c r="O294" s="91"/>
      <c r="P294" s="222">
        <f>O294*H294</f>
        <v>0</v>
      </c>
      <c r="Q294" s="222">
        <v>0.0002</v>
      </c>
      <c r="R294" s="222">
        <f>Q294*H294</f>
        <v>0.00044000000000000007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279</v>
      </c>
      <c r="AT294" s="224" t="s">
        <v>203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210</v>
      </c>
      <c r="BM294" s="224" t="s">
        <v>620</v>
      </c>
    </row>
    <row r="295" spans="1:51" s="13" customFormat="1" ht="12">
      <c r="A295" s="13"/>
      <c r="B295" s="226"/>
      <c r="C295" s="227"/>
      <c r="D295" s="228" t="s">
        <v>142</v>
      </c>
      <c r="E295" s="227"/>
      <c r="F295" s="230" t="s">
        <v>621</v>
      </c>
      <c r="G295" s="227"/>
      <c r="H295" s="231">
        <v>2.2</v>
      </c>
      <c r="I295" s="232"/>
      <c r="J295" s="227"/>
      <c r="K295" s="227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142</v>
      </c>
      <c r="AU295" s="237" t="s">
        <v>136</v>
      </c>
      <c r="AV295" s="13" t="s">
        <v>136</v>
      </c>
      <c r="AW295" s="13" t="s">
        <v>4</v>
      </c>
      <c r="AX295" s="13" t="s">
        <v>81</v>
      </c>
      <c r="AY295" s="237" t="s">
        <v>128</v>
      </c>
    </row>
    <row r="296" spans="1:63" s="12" customFormat="1" ht="22.8" customHeight="1">
      <c r="A296" s="12"/>
      <c r="B296" s="196"/>
      <c r="C296" s="197"/>
      <c r="D296" s="198" t="s">
        <v>75</v>
      </c>
      <c r="E296" s="210" t="s">
        <v>622</v>
      </c>
      <c r="F296" s="210" t="s">
        <v>623</v>
      </c>
      <c r="G296" s="197"/>
      <c r="H296" s="197"/>
      <c r="I296" s="200"/>
      <c r="J296" s="211">
        <f>BK296</f>
        <v>0</v>
      </c>
      <c r="K296" s="197"/>
      <c r="L296" s="202"/>
      <c r="M296" s="203"/>
      <c r="N296" s="204"/>
      <c r="O296" s="204"/>
      <c r="P296" s="205">
        <f>SUM(P297:P309)</f>
        <v>0</v>
      </c>
      <c r="Q296" s="204"/>
      <c r="R296" s="205">
        <f>SUM(R297:R309)</f>
        <v>0.32289944000000004</v>
      </c>
      <c r="S296" s="204"/>
      <c r="T296" s="206">
        <f>SUM(T297:T309)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7" t="s">
        <v>136</v>
      </c>
      <c r="AT296" s="208" t="s">
        <v>75</v>
      </c>
      <c r="AU296" s="208" t="s">
        <v>81</v>
      </c>
      <c r="AY296" s="207" t="s">
        <v>128</v>
      </c>
      <c r="BK296" s="209">
        <f>SUM(BK297:BK309)</f>
        <v>0</v>
      </c>
    </row>
    <row r="297" spans="1:65" s="2" customFormat="1" ht="16.5" customHeight="1">
      <c r="A297" s="38"/>
      <c r="B297" s="39"/>
      <c r="C297" s="212" t="s">
        <v>624</v>
      </c>
      <c r="D297" s="212" t="s">
        <v>131</v>
      </c>
      <c r="E297" s="213" t="s">
        <v>625</v>
      </c>
      <c r="F297" s="214" t="s">
        <v>626</v>
      </c>
      <c r="G297" s="215" t="s">
        <v>140</v>
      </c>
      <c r="H297" s="216">
        <v>29.55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210</v>
      </c>
      <c r="AT297" s="224" t="s">
        <v>131</v>
      </c>
      <c r="AU297" s="224" t="s">
        <v>136</v>
      </c>
      <c r="AY297" s="17" t="s">
        <v>128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136</v>
      </c>
      <c r="BK297" s="225">
        <f>ROUND(I297*H297,2)</f>
        <v>0</v>
      </c>
      <c r="BL297" s="17" t="s">
        <v>210</v>
      </c>
      <c r="BM297" s="224" t="s">
        <v>627</v>
      </c>
    </row>
    <row r="298" spans="1:51" s="13" customFormat="1" ht="12">
      <c r="A298" s="13"/>
      <c r="B298" s="226"/>
      <c r="C298" s="227"/>
      <c r="D298" s="228" t="s">
        <v>142</v>
      </c>
      <c r="E298" s="229" t="s">
        <v>1</v>
      </c>
      <c r="F298" s="230" t="s">
        <v>628</v>
      </c>
      <c r="G298" s="227"/>
      <c r="H298" s="231">
        <v>29.55</v>
      </c>
      <c r="I298" s="232"/>
      <c r="J298" s="227"/>
      <c r="K298" s="227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142</v>
      </c>
      <c r="AU298" s="237" t="s">
        <v>136</v>
      </c>
      <c r="AV298" s="13" t="s">
        <v>136</v>
      </c>
      <c r="AW298" s="13" t="s">
        <v>32</v>
      </c>
      <c r="AX298" s="13" t="s">
        <v>81</v>
      </c>
      <c r="AY298" s="237" t="s">
        <v>128</v>
      </c>
    </row>
    <row r="299" spans="1:65" s="2" customFormat="1" ht="24.15" customHeight="1">
      <c r="A299" s="38"/>
      <c r="B299" s="39"/>
      <c r="C299" s="212" t="s">
        <v>629</v>
      </c>
      <c r="D299" s="212" t="s">
        <v>131</v>
      </c>
      <c r="E299" s="213" t="s">
        <v>630</v>
      </c>
      <c r="F299" s="214" t="s">
        <v>631</v>
      </c>
      <c r="G299" s="215" t="s">
        <v>140</v>
      </c>
      <c r="H299" s="216">
        <v>29.55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0.0002</v>
      </c>
      <c r="R299" s="222">
        <f>Q299*H299</f>
        <v>0.00591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210</v>
      </c>
      <c r="AT299" s="224" t="s">
        <v>131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210</v>
      </c>
      <c r="BM299" s="224" t="s">
        <v>632</v>
      </c>
    </row>
    <row r="300" spans="1:65" s="2" customFormat="1" ht="24.15" customHeight="1">
      <c r="A300" s="38"/>
      <c r="B300" s="39"/>
      <c r="C300" s="212" t="s">
        <v>633</v>
      </c>
      <c r="D300" s="212" t="s">
        <v>131</v>
      </c>
      <c r="E300" s="213" t="s">
        <v>634</v>
      </c>
      <c r="F300" s="214" t="s">
        <v>635</v>
      </c>
      <c r="G300" s="215" t="s">
        <v>140</v>
      </c>
      <c r="H300" s="216">
        <v>29.55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0.00758</v>
      </c>
      <c r="R300" s="222">
        <f>Q300*H300</f>
        <v>0.223989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210</v>
      </c>
      <c r="AT300" s="224" t="s">
        <v>131</v>
      </c>
      <c r="AU300" s="224" t="s">
        <v>136</v>
      </c>
      <c r="AY300" s="17" t="s">
        <v>128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136</v>
      </c>
      <c r="BK300" s="225">
        <f>ROUND(I300*H300,2)</f>
        <v>0</v>
      </c>
      <c r="BL300" s="17" t="s">
        <v>210</v>
      </c>
      <c r="BM300" s="224" t="s">
        <v>636</v>
      </c>
    </row>
    <row r="301" spans="1:65" s="2" customFormat="1" ht="16.5" customHeight="1">
      <c r="A301" s="38"/>
      <c r="B301" s="39"/>
      <c r="C301" s="212" t="s">
        <v>637</v>
      </c>
      <c r="D301" s="212" t="s">
        <v>131</v>
      </c>
      <c r="E301" s="213" t="s">
        <v>638</v>
      </c>
      <c r="F301" s="214" t="s">
        <v>639</v>
      </c>
      <c r="G301" s="215" t="s">
        <v>146</v>
      </c>
      <c r="H301" s="216">
        <v>23.3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1E-05</v>
      </c>
      <c r="R301" s="222">
        <f>Q301*H301</f>
        <v>0.00023300000000000003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210</v>
      </c>
      <c r="AT301" s="224" t="s">
        <v>131</v>
      </c>
      <c r="AU301" s="224" t="s">
        <v>136</v>
      </c>
      <c r="AY301" s="17" t="s">
        <v>128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136</v>
      </c>
      <c r="BK301" s="225">
        <f>ROUND(I301*H301,2)</f>
        <v>0</v>
      </c>
      <c r="BL301" s="17" t="s">
        <v>210</v>
      </c>
      <c r="BM301" s="224" t="s">
        <v>640</v>
      </c>
    </row>
    <row r="302" spans="1:51" s="13" customFormat="1" ht="12">
      <c r="A302" s="13"/>
      <c r="B302" s="226"/>
      <c r="C302" s="227"/>
      <c r="D302" s="228" t="s">
        <v>142</v>
      </c>
      <c r="E302" s="229" t="s">
        <v>1</v>
      </c>
      <c r="F302" s="230" t="s">
        <v>641</v>
      </c>
      <c r="G302" s="227"/>
      <c r="H302" s="231">
        <v>23.3</v>
      </c>
      <c r="I302" s="232"/>
      <c r="J302" s="227"/>
      <c r="K302" s="227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142</v>
      </c>
      <c r="AU302" s="237" t="s">
        <v>136</v>
      </c>
      <c r="AV302" s="13" t="s">
        <v>136</v>
      </c>
      <c r="AW302" s="13" t="s">
        <v>32</v>
      </c>
      <c r="AX302" s="13" t="s">
        <v>81</v>
      </c>
      <c r="AY302" s="237" t="s">
        <v>128</v>
      </c>
    </row>
    <row r="303" spans="1:65" s="2" customFormat="1" ht="16.5" customHeight="1">
      <c r="A303" s="38"/>
      <c r="B303" s="39"/>
      <c r="C303" s="259" t="s">
        <v>642</v>
      </c>
      <c r="D303" s="259" t="s">
        <v>203</v>
      </c>
      <c r="E303" s="260" t="s">
        <v>643</v>
      </c>
      <c r="F303" s="261" t="s">
        <v>644</v>
      </c>
      <c r="G303" s="262" t="s">
        <v>146</v>
      </c>
      <c r="H303" s="263">
        <v>23.766</v>
      </c>
      <c r="I303" s="264"/>
      <c r="J303" s="265">
        <f>ROUND(I303*H303,2)</f>
        <v>0</v>
      </c>
      <c r="K303" s="266"/>
      <c r="L303" s="267"/>
      <c r="M303" s="268" t="s">
        <v>1</v>
      </c>
      <c r="N303" s="269" t="s">
        <v>42</v>
      </c>
      <c r="O303" s="91"/>
      <c r="P303" s="222">
        <f>O303*H303</f>
        <v>0</v>
      </c>
      <c r="Q303" s="222">
        <v>0.00022</v>
      </c>
      <c r="R303" s="222">
        <f>Q303*H303</f>
        <v>0.0052285199999999995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279</v>
      </c>
      <c r="AT303" s="224" t="s">
        <v>203</v>
      </c>
      <c r="AU303" s="224" t="s">
        <v>136</v>
      </c>
      <c r="AY303" s="17" t="s">
        <v>128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136</v>
      </c>
      <c r="BK303" s="225">
        <f>ROUND(I303*H303,2)</f>
        <v>0</v>
      </c>
      <c r="BL303" s="17" t="s">
        <v>210</v>
      </c>
      <c r="BM303" s="224" t="s">
        <v>645</v>
      </c>
    </row>
    <row r="304" spans="1:51" s="13" customFormat="1" ht="12">
      <c r="A304" s="13"/>
      <c r="B304" s="226"/>
      <c r="C304" s="227"/>
      <c r="D304" s="228" t="s">
        <v>142</v>
      </c>
      <c r="E304" s="227"/>
      <c r="F304" s="230" t="s">
        <v>646</v>
      </c>
      <c r="G304" s="227"/>
      <c r="H304" s="231">
        <v>23.766</v>
      </c>
      <c r="I304" s="232"/>
      <c r="J304" s="227"/>
      <c r="K304" s="227"/>
      <c r="L304" s="233"/>
      <c r="M304" s="234"/>
      <c r="N304" s="235"/>
      <c r="O304" s="235"/>
      <c r="P304" s="235"/>
      <c r="Q304" s="235"/>
      <c r="R304" s="235"/>
      <c r="S304" s="235"/>
      <c r="T304" s="23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7" t="s">
        <v>142</v>
      </c>
      <c r="AU304" s="237" t="s">
        <v>136</v>
      </c>
      <c r="AV304" s="13" t="s">
        <v>136</v>
      </c>
      <c r="AW304" s="13" t="s">
        <v>4</v>
      </c>
      <c r="AX304" s="13" t="s">
        <v>81</v>
      </c>
      <c r="AY304" s="237" t="s">
        <v>128</v>
      </c>
    </row>
    <row r="305" spans="1:65" s="2" customFormat="1" ht="16.5" customHeight="1">
      <c r="A305" s="38"/>
      <c r="B305" s="39"/>
      <c r="C305" s="212" t="s">
        <v>647</v>
      </c>
      <c r="D305" s="212" t="s">
        <v>131</v>
      </c>
      <c r="E305" s="213" t="s">
        <v>648</v>
      </c>
      <c r="F305" s="214" t="s">
        <v>649</v>
      </c>
      <c r="G305" s="215" t="s">
        <v>140</v>
      </c>
      <c r="H305" s="216">
        <v>29.55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0.0003</v>
      </c>
      <c r="R305" s="222">
        <f>Q305*H305</f>
        <v>0.008865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210</v>
      </c>
      <c r="AT305" s="224" t="s">
        <v>131</v>
      </c>
      <c r="AU305" s="224" t="s">
        <v>136</v>
      </c>
      <c r="AY305" s="17" t="s">
        <v>128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136</v>
      </c>
      <c r="BK305" s="225">
        <f>ROUND(I305*H305,2)</f>
        <v>0</v>
      </c>
      <c r="BL305" s="17" t="s">
        <v>210</v>
      </c>
      <c r="BM305" s="224" t="s">
        <v>650</v>
      </c>
    </row>
    <row r="306" spans="1:51" s="13" customFormat="1" ht="12">
      <c r="A306" s="13"/>
      <c r="B306" s="226"/>
      <c r="C306" s="227"/>
      <c r="D306" s="228" t="s">
        <v>142</v>
      </c>
      <c r="E306" s="229" t="s">
        <v>1</v>
      </c>
      <c r="F306" s="230" t="s">
        <v>628</v>
      </c>
      <c r="G306" s="227"/>
      <c r="H306" s="231">
        <v>29.55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142</v>
      </c>
      <c r="AU306" s="237" t="s">
        <v>136</v>
      </c>
      <c r="AV306" s="13" t="s">
        <v>136</v>
      </c>
      <c r="AW306" s="13" t="s">
        <v>32</v>
      </c>
      <c r="AX306" s="13" t="s">
        <v>81</v>
      </c>
      <c r="AY306" s="237" t="s">
        <v>128</v>
      </c>
    </row>
    <row r="307" spans="1:65" s="2" customFormat="1" ht="16.5" customHeight="1">
      <c r="A307" s="38"/>
      <c r="B307" s="39"/>
      <c r="C307" s="259" t="s">
        <v>651</v>
      </c>
      <c r="D307" s="259" t="s">
        <v>203</v>
      </c>
      <c r="E307" s="260" t="s">
        <v>652</v>
      </c>
      <c r="F307" s="261" t="s">
        <v>653</v>
      </c>
      <c r="G307" s="262" t="s">
        <v>140</v>
      </c>
      <c r="H307" s="263">
        <v>30.732</v>
      </c>
      <c r="I307" s="264"/>
      <c r="J307" s="265">
        <f>ROUND(I307*H307,2)</f>
        <v>0</v>
      </c>
      <c r="K307" s="266"/>
      <c r="L307" s="267"/>
      <c r="M307" s="268" t="s">
        <v>1</v>
      </c>
      <c r="N307" s="269" t="s">
        <v>42</v>
      </c>
      <c r="O307" s="91"/>
      <c r="P307" s="222">
        <f>O307*H307</f>
        <v>0</v>
      </c>
      <c r="Q307" s="222">
        <v>0.00256</v>
      </c>
      <c r="R307" s="222">
        <f>Q307*H307</f>
        <v>0.07867392000000001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279</v>
      </c>
      <c r="AT307" s="224" t="s">
        <v>203</v>
      </c>
      <c r="AU307" s="224" t="s">
        <v>136</v>
      </c>
      <c r="AY307" s="17" t="s">
        <v>128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136</v>
      </c>
      <c r="BK307" s="225">
        <f>ROUND(I307*H307,2)</f>
        <v>0</v>
      </c>
      <c r="BL307" s="17" t="s">
        <v>210</v>
      </c>
      <c r="BM307" s="224" t="s">
        <v>654</v>
      </c>
    </row>
    <row r="308" spans="1:51" s="13" customFormat="1" ht="12">
      <c r="A308" s="13"/>
      <c r="B308" s="226"/>
      <c r="C308" s="227"/>
      <c r="D308" s="228" t="s">
        <v>142</v>
      </c>
      <c r="E308" s="227"/>
      <c r="F308" s="230" t="s">
        <v>655</v>
      </c>
      <c r="G308" s="227"/>
      <c r="H308" s="231">
        <v>30.732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142</v>
      </c>
      <c r="AU308" s="237" t="s">
        <v>136</v>
      </c>
      <c r="AV308" s="13" t="s">
        <v>136</v>
      </c>
      <c r="AW308" s="13" t="s">
        <v>4</v>
      </c>
      <c r="AX308" s="13" t="s">
        <v>81</v>
      </c>
      <c r="AY308" s="237" t="s">
        <v>128</v>
      </c>
    </row>
    <row r="309" spans="1:65" s="2" customFormat="1" ht="24.15" customHeight="1">
      <c r="A309" s="38"/>
      <c r="B309" s="39"/>
      <c r="C309" s="212" t="s">
        <v>656</v>
      </c>
      <c r="D309" s="212" t="s">
        <v>131</v>
      </c>
      <c r="E309" s="213" t="s">
        <v>657</v>
      </c>
      <c r="F309" s="214" t="s">
        <v>658</v>
      </c>
      <c r="G309" s="215" t="s">
        <v>314</v>
      </c>
      <c r="H309" s="216">
        <v>0.323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42</v>
      </c>
      <c r="O309" s="91"/>
      <c r="P309" s="222">
        <f>O309*H309</f>
        <v>0</v>
      </c>
      <c r="Q309" s="222">
        <v>0</v>
      </c>
      <c r="R309" s="222">
        <f>Q309*H309</f>
        <v>0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210</v>
      </c>
      <c r="AT309" s="224" t="s">
        <v>131</v>
      </c>
      <c r="AU309" s="224" t="s">
        <v>136</v>
      </c>
      <c r="AY309" s="17" t="s">
        <v>128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136</v>
      </c>
      <c r="BK309" s="225">
        <f>ROUND(I309*H309,2)</f>
        <v>0</v>
      </c>
      <c r="BL309" s="17" t="s">
        <v>210</v>
      </c>
      <c r="BM309" s="224" t="s">
        <v>659</v>
      </c>
    </row>
    <row r="310" spans="1:63" s="12" customFormat="1" ht="22.8" customHeight="1">
      <c r="A310" s="12"/>
      <c r="B310" s="196"/>
      <c r="C310" s="197"/>
      <c r="D310" s="198" t="s">
        <v>75</v>
      </c>
      <c r="E310" s="210" t="s">
        <v>660</v>
      </c>
      <c r="F310" s="210" t="s">
        <v>661</v>
      </c>
      <c r="G310" s="197"/>
      <c r="H310" s="197"/>
      <c r="I310" s="200"/>
      <c r="J310" s="211">
        <f>BK310</f>
        <v>0</v>
      </c>
      <c r="K310" s="197"/>
      <c r="L310" s="202"/>
      <c r="M310" s="203"/>
      <c r="N310" s="204"/>
      <c r="O310" s="204"/>
      <c r="P310" s="205">
        <f>SUM(P311:P342)</f>
        <v>0</v>
      </c>
      <c r="Q310" s="204"/>
      <c r="R310" s="205">
        <f>SUM(R311:R342)</f>
        <v>0.42840170000000005</v>
      </c>
      <c r="S310" s="204"/>
      <c r="T310" s="206">
        <f>SUM(T311:T342)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7" t="s">
        <v>136</v>
      </c>
      <c r="AT310" s="208" t="s">
        <v>75</v>
      </c>
      <c r="AU310" s="208" t="s">
        <v>81</v>
      </c>
      <c r="AY310" s="207" t="s">
        <v>128</v>
      </c>
      <c r="BK310" s="209">
        <f>SUM(BK311:BK342)</f>
        <v>0</v>
      </c>
    </row>
    <row r="311" spans="1:65" s="2" customFormat="1" ht="16.5" customHeight="1">
      <c r="A311" s="38"/>
      <c r="B311" s="39"/>
      <c r="C311" s="212" t="s">
        <v>662</v>
      </c>
      <c r="D311" s="212" t="s">
        <v>131</v>
      </c>
      <c r="E311" s="213" t="s">
        <v>663</v>
      </c>
      <c r="F311" s="214" t="s">
        <v>664</v>
      </c>
      <c r="G311" s="215" t="s">
        <v>140</v>
      </c>
      <c r="H311" s="216">
        <v>21.34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</v>
      </c>
      <c r="R311" s="222">
        <f>Q311*H311</f>
        <v>0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210</v>
      </c>
      <c r="AT311" s="224" t="s">
        <v>131</v>
      </c>
      <c r="AU311" s="224" t="s">
        <v>136</v>
      </c>
      <c r="AY311" s="17" t="s">
        <v>128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136</v>
      </c>
      <c r="BK311" s="225">
        <f>ROUND(I311*H311,2)</f>
        <v>0</v>
      </c>
      <c r="BL311" s="17" t="s">
        <v>210</v>
      </c>
      <c r="BM311" s="224" t="s">
        <v>665</v>
      </c>
    </row>
    <row r="312" spans="1:65" s="2" customFormat="1" ht="16.5" customHeight="1">
      <c r="A312" s="38"/>
      <c r="B312" s="39"/>
      <c r="C312" s="212" t="s">
        <v>666</v>
      </c>
      <c r="D312" s="212" t="s">
        <v>131</v>
      </c>
      <c r="E312" s="213" t="s">
        <v>667</v>
      </c>
      <c r="F312" s="214" t="s">
        <v>668</v>
      </c>
      <c r="G312" s="215" t="s">
        <v>140</v>
      </c>
      <c r="H312" s="216">
        <v>21.34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0.0003</v>
      </c>
      <c r="R312" s="222">
        <f>Q312*H312</f>
        <v>0.006402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210</v>
      </c>
      <c r="AT312" s="224" t="s">
        <v>131</v>
      </c>
      <c r="AU312" s="224" t="s">
        <v>136</v>
      </c>
      <c r="AY312" s="17" t="s">
        <v>128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136</v>
      </c>
      <c r="BK312" s="225">
        <f>ROUND(I312*H312,2)</f>
        <v>0</v>
      </c>
      <c r="BL312" s="17" t="s">
        <v>210</v>
      </c>
      <c r="BM312" s="224" t="s">
        <v>669</v>
      </c>
    </row>
    <row r="313" spans="1:65" s="2" customFormat="1" ht="24.15" customHeight="1">
      <c r="A313" s="38"/>
      <c r="B313" s="39"/>
      <c r="C313" s="212" t="s">
        <v>670</v>
      </c>
      <c r="D313" s="212" t="s">
        <v>131</v>
      </c>
      <c r="E313" s="213" t="s">
        <v>671</v>
      </c>
      <c r="F313" s="214" t="s">
        <v>672</v>
      </c>
      <c r="G313" s="215" t="s">
        <v>140</v>
      </c>
      <c r="H313" s="216">
        <v>8.555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0.0015</v>
      </c>
      <c r="R313" s="222">
        <f>Q313*H313</f>
        <v>0.0128325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210</v>
      </c>
      <c r="AT313" s="224" t="s">
        <v>131</v>
      </c>
      <c r="AU313" s="224" t="s">
        <v>136</v>
      </c>
      <c r="AY313" s="17" t="s">
        <v>128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136</v>
      </c>
      <c r="BK313" s="225">
        <f>ROUND(I313*H313,2)</f>
        <v>0</v>
      </c>
      <c r="BL313" s="17" t="s">
        <v>210</v>
      </c>
      <c r="BM313" s="224" t="s">
        <v>673</v>
      </c>
    </row>
    <row r="314" spans="1:51" s="13" customFormat="1" ht="12">
      <c r="A314" s="13"/>
      <c r="B314" s="226"/>
      <c r="C314" s="227"/>
      <c r="D314" s="228" t="s">
        <v>142</v>
      </c>
      <c r="E314" s="229" t="s">
        <v>1</v>
      </c>
      <c r="F314" s="230" t="s">
        <v>674</v>
      </c>
      <c r="G314" s="227"/>
      <c r="H314" s="231">
        <v>7.325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142</v>
      </c>
      <c r="AU314" s="237" t="s">
        <v>136</v>
      </c>
      <c r="AV314" s="13" t="s">
        <v>136</v>
      </c>
      <c r="AW314" s="13" t="s">
        <v>32</v>
      </c>
      <c r="AX314" s="13" t="s">
        <v>76</v>
      </c>
      <c r="AY314" s="237" t="s">
        <v>128</v>
      </c>
    </row>
    <row r="315" spans="1:51" s="13" customFormat="1" ht="12">
      <c r="A315" s="13"/>
      <c r="B315" s="226"/>
      <c r="C315" s="227"/>
      <c r="D315" s="228" t="s">
        <v>142</v>
      </c>
      <c r="E315" s="229" t="s">
        <v>1</v>
      </c>
      <c r="F315" s="230" t="s">
        <v>675</v>
      </c>
      <c r="G315" s="227"/>
      <c r="H315" s="231">
        <v>1.23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32</v>
      </c>
      <c r="AX315" s="13" t="s">
        <v>76</v>
      </c>
      <c r="AY315" s="237" t="s">
        <v>128</v>
      </c>
    </row>
    <row r="316" spans="1:51" s="15" customFormat="1" ht="12">
      <c r="A316" s="15"/>
      <c r="B316" s="248"/>
      <c r="C316" s="249"/>
      <c r="D316" s="228" t="s">
        <v>142</v>
      </c>
      <c r="E316" s="250" t="s">
        <v>1</v>
      </c>
      <c r="F316" s="251" t="s">
        <v>180</v>
      </c>
      <c r="G316" s="249"/>
      <c r="H316" s="252">
        <v>8.555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8" t="s">
        <v>142</v>
      </c>
      <c r="AU316" s="258" t="s">
        <v>136</v>
      </c>
      <c r="AV316" s="15" t="s">
        <v>135</v>
      </c>
      <c r="AW316" s="15" t="s">
        <v>32</v>
      </c>
      <c r="AX316" s="15" t="s">
        <v>81</v>
      </c>
      <c r="AY316" s="258" t="s">
        <v>128</v>
      </c>
    </row>
    <row r="317" spans="1:65" s="2" customFormat="1" ht="24.15" customHeight="1">
      <c r="A317" s="38"/>
      <c r="B317" s="39"/>
      <c r="C317" s="212" t="s">
        <v>676</v>
      </c>
      <c r="D317" s="212" t="s">
        <v>131</v>
      </c>
      <c r="E317" s="213" t="s">
        <v>677</v>
      </c>
      <c r="F317" s="214" t="s">
        <v>678</v>
      </c>
      <c r="G317" s="215" t="s">
        <v>146</v>
      </c>
      <c r="H317" s="216">
        <v>5.8</v>
      </c>
      <c r="I317" s="217"/>
      <c r="J317" s="218">
        <f>ROUND(I317*H317,2)</f>
        <v>0</v>
      </c>
      <c r="K317" s="219"/>
      <c r="L317" s="44"/>
      <c r="M317" s="220" t="s">
        <v>1</v>
      </c>
      <c r="N317" s="221" t="s">
        <v>42</v>
      </c>
      <c r="O317" s="91"/>
      <c r="P317" s="222">
        <f>O317*H317</f>
        <v>0</v>
      </c>
      <c r="Q317" s="222">
        <v>0.00032</v>
      </c>
      <c r="R317" s="222">
        <f>Q317*H317</f>
        <v>0.001856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210</v>
      </c>
      <c r="AT317" s="224" t="s">
        <v>131</v>
      </c>
      <c r="AU317" s="224" t="s">
        <v>136</v>
      </c>
      <c r="AY317" s="17" t="s">
        <v>128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136</v>
      </c>
      <c r="BK317" s="225">
        <f>ROUND(I317*H317,2)</f>
        <v>0</v>
      </c>
      <c r="BL317" s="17" t="s">
        <v>210</v>
      </c>
      <c r="BM317" s="224" t="s">
        <v>679</v>
      </c>
    </row>
    <row r="318" spans="1:51" s="14" customFormat="1" ht="12">
      <c r="A318" s="14"/>
      <c r="B318" s="238"/>
      <c r="C318" s="239"/>
      <c r="D318" s="228" t="s">
        <v>142</v>
      </c>
      <c r="E318" s="240" t="s">
        <v>1</v>
      </c>
      <c r="F318" s="241" t="s">
        <v>680</v>
      </c>
      <c r="G318" s="239"/>
      <c r="H318" s="240" t="s">
        <v>1</v>
      </c>
      <c r="I318" s="242"/>
      <c r="J318" s="239"/>
      <c r="K318" s="239"/>
      <c r="L318" s="243"/>
      <c r="M318" s="244"/>
      <c r="N318" s="245"/>
      <c r="O318" s="245"/>
      <c r="P318" s="245"/>
      <c r="Q318" s="245"/>
      <c r="R318" s="245"/>
      <c r="S318" s="245"/>
      <c r="T318" s="24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7" t="s">
        <v>142</v>
      </c>
      <c r="AU318" s="247" t="s">
        <v>136</v>
      </c>
      <c r="AV318" s="14" t="s">
        <v>81</v>
      </c>
      <c r="AW318" s="14" t="s">
        <v>32</v>
      </c>
      <c r="AX318" s="14" t="s">
        <v>76</v>
      </c>
      <c r="AY318" s="247" t="s">
        <v>128</v>
      </c>
    </row>
    <row r="319" spans="1:51" s="13" customFormat="1" ht="12">
      <c r="A319" s="13"/>
      <c r="B319" s="226"/>
      <c r="C319" s="227"/>
      <c r="D319" s="228" t="s">
        <v>142</v>
      </c>
      <c r="E319" s="229" t="s">
        <v>1</v>
      </c>
      <c r="F319" s="230" t="s">
        <v>681</v>
      </c>
      <c r="G319" s="227"/>
      <c r="H319" s="231">
        <v>5.8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142</v>
      </c>
      <c r="AU319" s="237" t="s">
        <v>136</v>
      </c>
      <c r="AV319" s="13" t="s">
        <v>136</v>
      </c>
      <c r="AW319" s="13" t="s">
        <v>32</v>
      </c>
      <c r="AX319" s="13" t="s">
        <v>81</v>
      </c>
      <c r="AY319" s="237" t="s">
        <v>128</v>
      </c>
    </row>
    <row r="320" spans="1:65" s="2" customFormat="1" ht="24.15" customHeight="1">
      <c r="A320" s="38"/>
      <c r="B320" s="39"/>
      <c r="C320" s="212" t="s">
        <v>682</v>
      </c>
      <c r="D320" s="212" t="s">
        <v>131</v>
      </c>
      <c r="E320" s="213" t="s">
        <v>683</v>
      </c>
      <c r="F320" s="214" t="s">
        <v>684</v>
      </c>
      <c r="G320" s="215" t="s">
        <v>140</v>
      </c>
      <c r="H320" s="216">
        <v>21.34</v>
      </c>
      <c r="I320" s="217"/>
      <c r="J320" s="218">
        <f>ROUND(I320*H320,2)</f>
        <v>0</v>
      </c>
      <c r="K320" s="219"/>
      <c r="L320" s="44"/>
      <c r="M320" s="220" t="s">
        <v>1</v>
      </c>
      <c r="N320" s="221" t="s">
        <v>42</v>
      </c>
      <c r="O320" s="91"/>
      <c r="P320" s="222">
        <f>O320*H320</f>
        <v>0</v>
      </c>
      <c r="Q320" s="222">
        <v>0.003</v>
      </c>
      <c r="R320" s="222">
        <f>Q320*H320</f>
        <v>0.06402000000000001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210</v>
      </c>
      <c r="AT320" s="224" t="s">
        <v>131</v>
      </c>
      <c r="AU320" s="224" t="s">
        <v>136</v>
      </c>
      <c r="AY320" s="17" t="s">
        <v>128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136</v>
      </c>
      <c r="BK320" s="225">
        <f>ROUND(I320*H320,2)</f>
        <v>0</v>
      </c>
      <c r="BL320" s="17" t="s">
        <v>210</v>
      </c>
      <c r="BM320" s="224" t="s">
        <v>685</v>
      </c>
    </row>
    <row r="321" spans="1:51" s="13" customFormat="1" ht="12">
      <c r="A321" s="13"/>
      <c r="B321" s="226"/>
      <c r="C321" s="227"/>
      <c r="D321" s="228" t="s">
        <v>142</v>
      </c>
      <c r="E321" s="229" t="s">
        <v>1</v>
      </c>
      <c r="F321" s="230" t="s">
        <v>686</v>
      </c>
      <c r="G321" s="227"/>
      <c r="H321" s="231">
        <v>10.8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142</v>
      </c>
      <c r="AU321" s="237" t="s">
        <v>136</v>
      </c>
      <c r="AV321" s="13" t="s">
        <v>136</v>
      </c>
      <c r="AW321" s="13" t="s">
        <v>32</v>
      </c>
      <c r="AX321" s="13" t="s">
        <v>76</v>
      </c>
      <c r="AY321" s="237" t="s">
        <v>128</v>
      </c>
    </row>
    <row r="322" spans="1:51" s="13" customFormat="1" ht="12">
      <c r="A322" s="13"/>
      <c r="B322" s="226"/>
      <c r="C322" s="227"/>
      <c r="D322" s="228" t="s">
        <v>142</v>
      </c>
      <c r="E322" s="229" t="s">
        <v>1</v>
      </c>
      <c r="F322" s="230" t="s">
        <v>687</v>
      </c>
      <c r="G322" s="227"/>
      <c r="H322" s="231">
        <v>7.04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142</v>
      </c>
      <c r="AU322" s="237" t="s">
        <v>136</v>
      </c>
      <c r="AV322" s="13" t="s">
        <v>136</v>
      </c>
      <c r="AW322" s="13" t="s">
        <v>32</v>
      </c>
      <c r="AX322" s="13" t="s">
        <v>76</v>
      </c>
      <c r="AY322" s="237" t="s">
        <v>128</v>
      </c>
    </row>
    <row r="323" spans="1:51" s="13" customFormat="1" ht="12">
      <c r="A323" s="13"/>
      <c r="B323" s="226"/>
      <c r="C323" s="227"/>
      <c r="D323" s="228" t="s">
        <v>142</v>
      </c>
      <c r="E323" s="229" t="s">
        <v>1</v>
      </c>
      <c r="F323" s="230" t="s">
        <v>688</v>
      </c>
      <c r="G323" s="227"/>
      <c r="H323" s="231">
        <v>3.5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142</v>
      </c>
      <c r="AU323" s="237" t="s">
        <v>136</v>
      </c>
      <c r="AV323" s="13" t="s">
        <v>136</v>
      </c>
      <c r="AW323" s="13" t="s">
        <v>32</v>
      </c>
      <c r="AX323" s="13" t="s">
        <v>76</v>
      </c>
      <c r="AY323" s="237" t="s">
        <v>128</v>
      </c>
    </row>
    <row r="324" spans="1:51" s="15" customFormat="1" ht="12">
      <c r="A324" s="15"/>
      <c r="B324" s="248"/>
      <c r="C324" s="249"/>
      <c r="D324" s="228" t="s">
        <v>142</v>
      </c>
      <c r="E324" s="250" t="s">
        <v>1</v>
      </c>
      <c r="F324" s="251" t="s">
        <v>180</v>
      </c>
      <c r="G324" s="249"/>
      <c r="H324" s="252">
        <v>21.34</v>
      </c>
      <c r="I324" s="253"/>
      <c r="J324" s="249"/>
      <c r="K324" s="249"/>
      <c r="L324" s="254"/>
      <c r="M324" s="255"/>
      <c r="N324" s="256"/>
      <c r="O324" s="256"/>
      <c r="P324" s="256"/>
      <c r="Q324" s="256"/>
      <c r="R324" s="256"/>
      <c r="S324" s="256"/>
      <c r="T324" s="257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8" t="s">
        <v>142</v>
      </c>
      <c r="AU324" s="258" t="s">
        <v>136</v>
      </c>
      <c r="AV324" s="15" t="s">
        <v>135</v>
      </c>
      <c r="AW324" s="15" t="s">
        <v>32</v>
      </c>
      <c r="AX324" s="15" t="s">
        <v>81</v>
      </c>
      <c r="AY324" s="258" t="s">
        <v>128</v>
      </c>
    </row>
    <row r="325" spans="1:65" s="2" customFormat="1" ht="16.5" customHeight="1">
      <c r="A325" s="38"/>
      <c r="B325" s="39"/>
      <c r="C325" s="259" t="s">
        <v>689</v>
      </c>
      <c r="D325" s="259" t="s">
        <v>203</v>
      </c>
      <c r="E325" s="260" t="s">
        <v>690</v>
      </c>
      <c r="F325" s="261" t="s">
        <v>691</v>
      </c>
      <c r="G325" s="262" t="s">
        <v>140</v>
      </c>
      <c r="H325" s="263">
        <v>23.474</v>
      </c>
      <c r="I325" s="264"/>
      <c r="J325" s="265">
        <f>ROUND(I325*H325,2)</f>
        <v>0</v>
      </c>
      <c r="K325" s="266"/>
      <c r="L325" s="267"/>
      <c r="M325" s="268" t="s">
        <v>1</v>
      </c>
      <c r="N325" s="269" t="s">
        <v>42</v>
      </c>
      <c r="O325" s="91"/>
      <c r="P325" s="222">
        <f>O325*H325</f>
        <v>0</v>
      </c>
      <c r="Q325" s="222">
        <v>0.0118</v>
      </c>
      <c r="R325" s="222">
        <f>Q325*H325</f>
        <v>0.2769932</v>
      </c>
      <c r="S325" s="222">
        <v>0</v>
      </c>
      <c r="T325" s="22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4" t="s">
        <v>279</v>
      </c>
      <c r="AT325" s="224" t="s">
        <v>203</v>
      </c>
      <c r="AU325" s="224" t="s">
        <v>136</v>
      </c>
      <c r="AY325" s="17" t="s">
        <v>128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7" t="s">
        <v>136</v>
      </c>
      <c r="BK325" s="225">
        <f>ROUND(I325*H325,2)</f>
        <v>0</v>
      </c>
      <c r="BL325" s="17" t="s">
        <v>210</v>
      </c>
      <c r="BM325" s="224" t="s">
        <v>692</v>
      </c>
    </row>
    <row r="326" spans="1:51" s="13" customFormat="1" ht="12">
      <c r="A326" s="13"/>
      <c r="B326" s="226"/>
      <c r="C326" s="227"/>
      <c r="D326" s="228" t="s">
        <v>142</v>
      </c>
      <c r="E326" s="227"/>
      <c r="F326" s="230" t="s">
        <v>693</v>
      </c>
      <c r="G326" s="227"/>
      <c r="H326" s="231">
        <v>23.474</v>
      </c>
      <c r="I326" s="232"/>
      <c r="J326" s="227"/>
      <c r="K326" s="227"/>
      <c r="L326" s="233"/>
      <c r="M326" s="234"/>
      <c r="N326" s="235"/>
      <c r="O326" s="235"/>
      <c r="P326" s="235"/>
      <c r="Q326" s="235"/>
      <c r="R326" s="235"/>
      <c r="S326" s="235"/>
      <c r="T326" s="23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7" t="s">
        <v>142</v>
      </c>
      <c r="AU326" s="237" t="s">
        <v>136</v>
      </c>
      <c r="AV326" s="13" t="s">
        <v>136</v>
      </c>
      <c r="AW326" s="13" t="s">
        <v>4</v>
      </c>
      <c r="AX326" s="13" t="s">
        <v>81</v>
      </c>
      <c r="AY326" s="237" t="s">
        <v>128</v>
      </c>
    </row>
    <row r="327" spans="1:65" s="2" customFormat="1" ht="24.15" customHeight="1">
      <c r="A327" s="38"/>
      <c r="B327" s="39"/>
      <c r="C327" s="212" t="s">
        <v>694</v>
      </c>
      <c r="D327" s="212" t="s">
        <v>131</v>
      </c>
      <c r="E327" s="213" t="s">
        <v>695</v>
      </c>
      <c r="F327" s="214" t="s">
        <v>696</v>
      </c>
      <c r="G327" s="215" t="s">
        <v>140</v>
      </c>
      <c r="H327" s="216">
        <v>21.34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</v>
      </c>
      <c r="R327" s="222">
        <f>Q327*H327</f>
        <v>0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210</v>
      </c>
      <c r="AT327" s="224" t="s">
        <v>131</v>
      </c>
      <c r="AU327" s="224" t="s">
        <v>136</v>
      </c>
      <c r="AY327" s="17" t="s">
        <v>128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136</v>
      </c>
      <c r="BK327" s="225">
        <f>ROUND(I327*H327,2)</f>
        <v>0</v>
      </c>
      <c r="BL327" s="17" t="s">
        <v>210</v>
      </c>
      <c r="BM327" s="224" t="s">
        <v>697</v>
      </c>
    </row>
    <row r="328" spans="1:65" s="2" customFormat="1" ht="24.15" customHeight="1">
      <c r="A328" s="38"/>
      <c r="B328" s="39"/>
      <c r="C328" s="212" t="s">
        <v>698</v>
      </c>
      <c r="D328" s="212" t="s">
        <v>131</v>
      </c>
      <c r="E328" s="213" t="s">
        <v>699</v>
      </c>
      <c r="F328" s="214" t="s">
        <v>700</v>
      </c>
      <c r="G328" s="215" t="s">
        <v>140</v>
      </c>
      <c r="H328" s="216">
        <v>6.9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0.008</v>
      </c>
      <c r="R328" s="222">
        <f>Q328*H328</f>
        <v>0.055200000000000006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210</v>
      </c>
      <c r="AT328" s="224" t="s">
        <v>131</v>
      </c>
      <c r="AU328" s="224" t="s">
        <v>136</v>
      </c>
      <c r="AY328" s="17" t="s">
        <v>128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136</v>
      </c>
      <c r="BK328" s="225">
        <f>ROUND(I328*H328,2)</f>
        <v>0</v>
      </c>
      <c r="BL328" s="17" t="s">
        <v>210</v>
      </c>
      <c r="BM328" s="224" t="s">
        <v>701</v>
      </c>
    </row>
    <row r="329" spans="1:51" s="14" customFormat="1" ht="12">
      <c r="A329" s="14"/>
      <c r="B329" s="238"/>
      <c r="C329" s="239"/>
      <c r="D329" s="228" t="s">
        <v>142</v>
      </c>
      <c r="E329" s="240" t="s">
        <v>1</v>
      </c>
      <c r="F329" s="241" t="s">
        <v>702</v>
      </c>
      <c r="G329" s="239"/>
      <c r="H329" s="240" t="s">
        <v>1</v>
      </c>
      <c r="I329" s="242"/>
      <c r="J329" s="239"/>
      <c r="K329" s="239"/>
      <c r="L329" s="243"/>
      <c r="M329" s="244"/>
      <c r="N329" s="245"/>
      <c r="O329" s="245"/>
      <c r="P329" s="245"/>
      <c r="Q329" s="245"/>
      <c r="R329" s="245"/>
      <c r="S329" s="245"/>
      <c r="T329" s="24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7" t="s">
        <v>142</v>
      </c>
      <c r="AU329" s="247" t="s">
        <v>136</v>
      </c>
      <c r="AV329" s="14" t="s">
        <v>81</v>
      </c>
      <c r="AW329" s="14" t="s">
        <v>32</v>
      </c>
      <c r="AX329" s="14" t="s">
        <v>76</v>
      </c>
      <c r="AY329" s="247" t="s">
        <v>128</v>
      </c>
    </row>
    <row r="330" spans="1:51" s="13" customFormat="1" ht="12">
      <c r="A330" s="13"/>
      <c r="B330" s="226"/>
      <c r="C330" s="227"/>
      <c r="D330" s="228" t="s">
        <v>142</v>
      </c>
      <c r="E330" s="229" t="s">
        <v>1</v>
      </c>
      <c r="F330" s="230" t="s">
        <v>703</v>
      </c>
      <c r="G330" s="227"/>
      <c r="H330" s="231">
        <v>1.2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142</v>
      </c>
      <c r="AU330" s="237" t="s">
        <v>136</v>
      </c>
      <c r="AV330" s="13" t="s">
        <v>136</v>
      </c>
      <c r="AW330" s="13" t="s">
        <v>32</v>
      </c>
      <c r="AX330" s="13" t="s">
        <v>76</v>
      </c>
      <c r="AY330" s="237" t="s">
        <v>128</v>
      </c>
    </row>
    <row r="331" spans="1:51" s="13" customFormat="1" ht="12">
      <c r="A331" s="13"/>
      <c r="B331" s="226"/>
      <c r="C331" s="227"/>
      <c r="D331" s="228" t="s">
        <v>142</v>
      </c>
      <c r="E331" s="229" t="s">
        <v>1</v>
      </c>
      <c r="F331" s="230" t="s">
        <v>704</v>
      </c>
      <c r="G331" s="227"/>
      <c r="H331" s="231">
        <v>5.7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142</v>
      </c>
      <c r="AU331" s="237" t="s">
        <v>136</v>
      </c>
      <c r="AV331" s="13" t="s">
        <v>136</v>
      </c>
      <c r="AW331" s="13" t="s">
        <v>32</v>
      </c>
      <c r="AX331" s="13" t="s">
        <v>76</v>
      </c>
      <c r="AY331" s="237" t="s">
        <v>128</v>
      </c>
    </row>
    <row r="332" spans="1:51" s="15" customFormat="1" ht="12">
      <c r="A332" s="15"/>
      <c r="B332" s="248"/>
      <c r="C332" s="249"/>
      <c r="D332" s="228" t="s">
        <v>142</v>
      </c>
      <c r="E332" s="250" t="s">
        <v>1</v>
      </c>
      <c r="F332" s="251" t="s">
        <v>180</v>
      </c>
      <c r="G332" s="249"/>
      <c r="H332" s="252">
        <v>6.9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8" t="s">
        <v>142</v>
      </c>
      <c r="AU332" s="258" t="s">
        <v>136</v>
      </c>
      <c r="AV332" s="15" t="s">
        <v>135</v>
      </c>
      <c r="AW332" s="15" t="s">
        <v>32</v>
      </c>
      <c r="AX332" s="15" t="s">
        <v>81</v>
      </c>
      <c r="AY332" s="258" t="s">
        <v>128</v>
      </c>
    </row>
    <row r="333" spans="1:65" s="2" customFormat="1" ht="21.75" customHeight="1">
      <c r="A333" s="38"/>
      <c r="B333" s="39"/>
      <c r="C333" s="212" t="s">
        <v>705</v>
      </c>
      <c r="D333" s="212" t="s">
        <v>131</v>
      </c>
      <c r="E333" s="213" t="s">
        <v>706</v>
      </c>
      <c r="F333" s="214" t="s">
        <v>707</v>
      </c>
      <c r="G333" s="215" t="s">
        <v>146</v>
      </c>
      <c r="H333" s="216">
        <v>28</v>
      </c>
      <c r="I333" s="217"/>
      <c r="J333" s="218">
        <f>ROUND(I333*H333,2)</f>
        <v>0</v>
      </c>
      <c r="K333" s="219"/>
      <c r="L333" s="44"/>
      <c r="M333" s="220" t="s">
        <v>1</v>
      </c>
      <c r="N333" s="221" t="s">
        <v>42</v>
      </c>
      <c r="O333" s="91"/>
      <c r="P333" s="222">
        <f>O333*H333</f>
        <v>0</v>
      </c>
      <c r="Q333" s="222">
        <v>0.00031</v>
      </c>
      <c r="R333" s="222">
        <f>Q333*H333</f>
        <v>0.00868</v>
      </c>
      <c r="S333" s="222">
        <v>0</v>
      </c>
      <c r="T333" s="22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4" t="s">
        <v>210</v>
      </c>
      <c r="AT333" s="224" t="s">
        <v>131</v>
      </c>
      <c r="AU333" s="224" t="s">
        <v>136</v>
      </c>
      <c r="AY333" s="17" t="s">
        <v>128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7" t="s">
        <v>136</v>
      </c>
      <c r="BK333" s="225">
        <f>ROUND(I333*H333,2)</f>
        <v>0</v>
      </c>
      <c r="BL333" s="17" t="s">
        <v>210</v>
      </c>
      <c r="BM333" s="224" t="s">
        <v>708</v>
      </c>
    </row>
    <row r="334" spans="1:51" s="13" customFormat="1" ht="12">
      <c r="A334" s="13"/>
      <c r="B334" s="226"/>
      <c r="C334" s="227"/>
      <c r="D334" s="228" t="s">
        <v>142</v>
      </c>
      <c r="E334" s="229" t="s">
        <v>1</v>
      </c>
      <c r="F334" s="230" t="s">
        <v>709</v>
      </c>
      <c r="G334" s="227"/>
      <c r="H334" s="231">
        <v>12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142</v>
      </c>
      <c r="AU334" s="237" t="s">
        <v>136</v>
      </c>
      <c r="AV334" s="13" t="s">
        <v>136</v>
      </c>
      <c r="AW334" s="13" t="s">
        <v>32</v>
      </c>
      <c r="AX334" s="13" t="s">
        <v>76</v>
      </c>
      <c r="AY334" s="237" t="s">
        <v>128</v>
      </c>
    </row>
    <row r="335" spans="1:51" s="13" customFormat="1" ht="12">
      <c r="A335" s="13"/>
      <c r="B335" s="226"/>
      <c r="C335" s="227"/>
      <c r="D335" s="228" t="s">
        <v>142</v>
      </c>
      <c r="E335" s="229" t="s">
        <v>1</v>
      </c>
      <c r="F335" s="230" t="s">
        <v>709</v>
      </c>
      <c r="G335" s="227"/>
      <c r="H335" s="231">
        <v>12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142</v>
      </c>
      <c r="AU335" s="237" t="s">
        <v>136</v>
      </c>
      <c r="AV335" s="13" t="s">
        <v>136</v>
      </c>
      <c r="AW335" s="13" t="s">
        <v>32</v>
      </c>
      <c r="AX335" s="13" t="s">
        <v>76</v>
      </c>
      <c r="AY335" s="237" t="s">
        <v>128</v>
      </c>
    </row>
    <row r="336" spans="1:51" s="13" customFormat="1" ht="12">
      <c r="A336" s="13"/>
      <c r="B336" s="226"/>
      <c r="C336" s="227"/>
      <c r="D336" s="228" t="s">
        <v>142</v>
      </c>
      <c r="E336" s="229" t="s">
        <v>1</v>
      </c>
      <c r="F336" s="230" t="s">
        <v>710</v>
      </c>
      <c r="G336" s="227"/>
      <c r="H336" s="231">
        <v>4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142</v>
      </c>
      <c r="AU336" s="237" t="s">
        <v>136</v>
      </c>
      <c r="AV336" s="13" t="s">
        <v>136</v>
      </c>
      <c r="AW336" s="13" t="s">
        <v>32</v>
      </c>
      <c r="AX336" s="13" t="s">
        <v>76</v>
      </c>
      <c r="AY336" s="237" t="s">
        <v>128</v>
      </c>
    </row>
    <row r="337" spans="1:51" s="15" customFormat="1" ht="12">
      <c r="A337" s="15"/>
      <c r="B337" s="248"/>
      <c r="C337" s="249"/>
      <c r="D337" s="228" t="s">
        <v>142</v>
      </c>
      <c r="E337" s="250" t="s">
        <v>1</v>
      </c>
      <c r="F337" s="251" t="s">
        <v>180</v>
      </c>
      <c r="G337" s="249"/>
      <c r="H337" s="252">
        <v>28</v>
      </c>
      <c r="I337" s="253"/>
      <c r="J337" s="249"/>
      <c r="K337" s="249"/>
      <c r="L337" s="254"/>
      <c r="M337" s="255"/>
      <c r="N337" s="256"/>
      <c r="O337" s="256"/>
      <c r="P337" s="256"/>
      <c r="Q337" s="256"/>
      <c r="R337" s="256"/>
      <c r="S337" s="256"/>
      <c r="T337" s="257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8" t="s">
        <v>142</v>
      </c>
      <c r="AU337" s="258" t="s">
        <v>136</v>
      </c>
      <c r="AV337" s="15" t="s">
        <v>135</v>
      </c>
      <c r="AW337" s="15" t="s">
        <v>32</v>
      </c>
      <c r="AX337" s="15" t="s">
        <v>81</v>
      </c>
      <c r="AY337" s="258" t="s">
        <v>128</v>
      </c>
    </row>
    <row r="338" spans="1:65" s="2" customFormat="1" ht="24.15" customHeight="1">
      <c r="A338" s="38"/>
      <c r="B338" s="39"/>
      <c r="C338" s="212" t="s">
        <v>711</v>
      </c>
      <c r="D338" s="212" t="s">
        <v>131</v>
      </c>
      <c r="E338" s="213" t="s">
        <v>712</v>
      </c>
      <c r="F338" s="214" t="s">
        <v>713</v>
      </c>
      <c r="G338" s="215" t="s">
        <v>146</v>
      </c>
      <c r="H338" s="216">
        <v>9.3</v>
      </c>
      <c r="I338" s="217"/>
      <c r="J338" s="218">
        <f>ROUND(I338*H338,2)</f>
        <v>0</v>
      </c>
      <c r="K338" s="219"/>
      <c r="L338" s="44"/>
      <c r="M338" s="220" t="s">
        <v>1</v>
      </c>
      <c r="N338" s="221" t="s">
        <v>42</v>
      </c>
      <c r="O338" s="91"/>
      <c r="P338" s="222">
        <f>O338*H338</f>
        <v>0</v>
      </c>
      <c r="Q338" s="222">
        <v>0.00026</v>
      </c>
      <c r="R338" s="222">
        <f>Q338*H338</f>
        <v>0.002418</v>
      </c>
      <c r="S338" s="222">
        <v>0</v>
      </c>
      <c r="T338" s="223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4" t="s">
        <v>210</v>
      </c>
      <c r="AT338" s="224" t="s">
        <v>131</v>
      </c>
      <c r="AU338" s="224" t="s">
        <v>136</v>
      </c>
      <c r="AY338" s="17" t="s">
        <v>128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7" t="s">
        <v>136</v>
      </c>
      <c r="BK338" s="225">
        <f>ROUND(I338*H338,2)</f>
        <v>0</v>
      </c>
      <c r="BL338" s="17" t="s">
        <v>210</v>
      </c>
      <c r="BM338" s="224" t="s">
        <v>714</v>
      </c>
    </row>
    <row r="339" spans="1:51" s="13" customFormat="1" ht="12">
      <c r="A339" s="13"/>
      <c r="B339" s="226"/>
      <c r="C339" s="227"/>
      <c r="D339" s="228" t="s">
        <v>142</v>
      </c>
      <c r="E339" s="229" t="s">
        <v>1</v>
      </c>
      <c r="F339" s="230" t="s">
        <v>715</v>
      </c>
      <c r="G339" s="227"/>
      <c r="H339" s="231">
        <v>3.7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142</v>
      </c>
      <c r="AU339" s="237" t="s">
        <v>136</v>
      </c>
      <c r="AV339" s="13" t="s">
        <v>136</v>
      </c>
      <c r="AW339" s="13" t="s">
        <v>32</v>
      </c>
      <c r="AX339" s="13" t="s">
        <v>76</v>
      </c>
      <c r="AY339" s="237" t="s">
        <v>128</v>
      </c>
    </row>
    <row r="340" spans="1:51" s="13" customFormat="1" ht="12">
      <c r="A340" s="13"/>
      <c r="B340" s="226"/>
      <c r="C340" s="227"/>
      <c r="D340" s="228" t="s">
        <v>142</v>
      </c>
      <c r="E340" s="229" t="s">
        <v>1</v>
      </c>
      <c r="F340" s="230" t="s">
        <v>716</v>
      </c>
      <c r="G340" s="227"/>
      <c r="H340" s="231">
        <v>5.6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142</v>
      </c>
      <c r="AU340" s="237" t="s">
        <v>136</v>
      </c>
      <c r="AV340" s="13" t="s">
        <v>136</v>
      </c>
      <c r="AW340" s="13" t="s">
        <v>32</v>
      </c>
      <c r="AX340" s="13" t="s">
        <v>76</v>
      </c>
      <c r="AY340" s="237" t="s">
        <v>128</v>
      </c>
    </row>
    <row r="341" spans="1:51" s="15" customFormat="1" ht="12">
      <c r="A341" s="15"/>
      <c r="B341" s="248"/>
      <c r="C341" s="249"/>
      <c r="D341" s="228" t="s">
        <v>142</v>
      </c>
      <c r="E341" s="250" t="s">
        <v>1</v>
      </c>
      <c r="F341" s="251" t="s">
        <v>180</v>
      </c>
      <c r="G341" s="249"/>
      <c r="H341" s="252">
        <v>9.3</v>
      </c>
      <c r="I341" s="253"/>
      <c r="J341" s="249"/>
      <c r="K341" s="249"/>
      <c r="L341" s="254"/>
      <c r="M341" s="255"/>
      <c r="N341" s="256"/>
      <c r="O341" s="256"/>
      <c r="P341" s="256"/>
      <c r="Q341" s="256"/>
      <c r="R341" s="256"/>
      <c r="S341" s="256"/>
      <c r="T341" s="257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8" t="s">
        <v>142</v>
      </c>
      <c r="AU341" s="258" t="s">
        <v>136</v>
      </c>
      <c r="AV341" s="15" t="s">
        <v>135</v>
      </c>
      <c r="AW341" s="15" t="s">
        <v>32</v>
      </c>
      <c r="AX341" s="15" t="s">
        <v>81</v>
      </c>
      <c r="AY341" s="258" t="s">
        <v>128</v>
      </c>
    </row>
    <row r="342" spans="1:65" s="2" customFormat="1" ht="24.15" customHeight="1">
      <c r="A342" s="38"/>
      <c r="B342" s="39"/>
      <c r="C342" s="212" t="s">
        <v>717</v>
      </c>
      <c r="D342" s="212" t="s">
        <v>131</v>
      </c>
      <c r="E342" s="213" t="s">
        <v>718</v>
      </c>
      <c r="F342" s="214" t="s">
        <v>719</v>
      </c>
      <c r="G342" s="215" t="s">
        <v>314</v>
      </c>
      <c r="H342" s="216">
        <v>0.428</v>
      </c>
      <c r="I342" s="217"/>
      <c r="J342" s="218">
        <f>ROUND(I342*H342,2)</f>
        <v>0</v>
      </c>
      <c r="K342" s="219"/>
      <c r="L342" s="44"/>
      <c r="M342" s="220" t="s">
        <v>1</v>
      </c>
      <c r="N342" s="221" t="s">
        <v>42</v>
      </c>
      <c r="O342" s="91"/>
      <c r="P342" s="222">
        <f>O342*H342</f>
        <v>0</v>
      </c>
      <c r="Q342" s="222">
        <v>0</v>
      </c>
      <c r="R342" s="222">
        <f>Q342*H342</f>
        <v>0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210</v>
      </c>
      <c r="AT342" s="224" t="s">
        <v>131</v>
      </c>
      <c r="AU342" s="224" t="s">
        <v>136</v>
      </c>
      <c r="AY342" s="17" t="s">
        <v>128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136</v>
      </c>
      <c r="BK342" s="225">
        <f>ROUND(I342*H342,2)</f>
        <v>0</v>
      </c>
      <c r="BL342" s="17" t="s">
        <v>210</v>
      </c>
      <c r="BM342" s="224" t="s">
        <v>720</v>
      </c>
    </row>
    <row r="343" spans="1:63" s="12" customFormat="1" ht="22.8" customHeight="1">
      <c r="A343" s="12"/>
      <c r="B343" s="196"/>
      <c r="C343" s="197"/>
      <c r="D343" s="198" t="s">
        <v>75</v>
      </c>
      <c r="E343" s="210" t="s">
        <v>721</v>
      </c>
      <c r="F343" s="210" t="s">
        <v>722</v>
      </c>
      <c r="G343" s="197"/>
      <c r="H343" s="197"/>
      <c r="I343" s="200"/>
      <c r="J343" s="211">
        <f>BK343</f>
        <v>0</v>
      </c>
      <c r="K343" s="197"/>
      <c r="L343" s="202"/>
      <c r="M343" s="203"/>
      <c r="N343" s="204"/>
      <c r="O343" s="204"/>
      <c r="P343" s="205">
        <f>SUM(P344:P350)</f>
        <v>0</v>
      </c>
      <c r="Q343" s="204"/>
      <c r="R343" s="205">
        <f>SUM(R344:R350)</f>
        <v>0.009712</v>
      </c>
      <c r="S343" s="204"/>
      <c r="T343" s="206">
        <f>SUM(T344:T350)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07" t="s">
        <v>136</v>
      </c>
      <c r="AT343" s="208" t="s">
        <v>75</v>
      </c>
      <c r="AU343" s="208" t="s">
        <v>81</v>
      </c>
      <c r="AY343" s="207" t="s">
        <v>128</v>
      </c>
      <c r="BK343" s="209">
        <f>SUM(BK344:BK350)</f>
        <v>0</v>
      </c>
    </row>
    <row r="344" spans="1:65" s="2" customFormat="1" ht="24.15" customHeight="1">
      <c r="A344" s="38"/>
      <c r="B344" s="39"/>
      <c r="C344" s="212" t="s">
        <v>723</v>
      </c>
      <c r="D344" s="212" t="s">
        <v>131</v>
      </c>
      <c r="E344" s="213" t="s">
        <v>724</v>
      </c>
      <c r="F344" s="214" t="s">
        <v>725</v>
      </c>
      <c r="G344" s="215" t="s">
        <v>140</v>
      </c>
      <c r="H344" s="216">
        <v>1.1</v>
      </c>
      <c r="I344" s="217"/>
      <c r="J344" s="218">
        <f>ROUND(I344*H344,2)</f>
        <v>0</v>
      </c>
      <c r="K344" s="219"/>
      <c r="L344" s="44"/>
      <c r="M344" s="220" t="s">
        <v>1</v>
      </c>
      <c r="N344" s="221" t="s">
        <v>42</v>
      </c>
      <c r="O344" s="91"/>
      <c r="P344" s="222">
        <f>O344*H344</f>
        <v>0</v>
      </c>
      <c r="Q344" s="222">
        <v>0</v>
      </c>
      <c r="R344" s="222">
        <f>Q344*H344</f>
        <v>0</v>
      </c>
      <c r="S344" s="222">
        <v>0</v>
      </c>
      <c r="T344" s="22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4" t="s">
        <v>210</v>
      </c>
      <c r="AT344" s="224" t="s">
        <v>131</v>
      </c>
      <c r="AU344" s="224" t="s">
        <v>136</v>
      </c>
      <c r="AY344" s="17" t="s">
        <v>128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7" t="s">
        <v>136</v>
      </c>
      <c r="BK344" s="225">
        <f>ROUND(I344*H344,2)</f>
        <v>0</v>
      </c>
      <c r="BL344" s="17" t="s">
        <v>210</v>
      </c>
      <c r="BM344" s="224" t="s">
        <v>726</v>
      </c>
    </row>
    <row r="345" spans="1:51" s="14" customFormat="1" ht="12">
      <c r="A345" s="14"/>
      <c r="B345" s="238"/>
      <c r="C345" s="239"/>
      <c r="D345" s="228" t="s">
        <v>142</v>
      </c>
      <c r="E345" s="240" t="s">
        <v>1</v>
      </c>
      <c r="F345" s="241" t="s">
        <v>727</v>
      </c>
      <c r="G345" s="239"/>
      <c r="H345" s="240" t="s">
        <v>1</v>
      </c>
      <c r="I345" s="242"/>
      <c r="J345" s="239"/>
      <c r="K345" s="239"/>
      <c r="L345" s="243"/>
      <c r="M345" s="244"/>
      <c r="N345" s="245"/>
      <c r="O345" s="245"/>
      <c r="P345" s="245"/>
      <c r="Q345" s="245"/>
      <c r="R345" s="245"/>
      <c r="S345" s="245"/>
      <c r="T345" s="24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7" t="s">
        <v>142</v>
      </c>
      <c r="AU345" s="247" t="s">
        <v>136</v>
      </c>
      <c r="AV345" s="14" t="s">
        <v>81</v>
      </c>
      <c r="AW345" s="14" t="s">
        <v>32</v>
      </c>
      <c r="AX345" s="14" t="s">
        <v>76</v>
      </c>
      <c r="AY345" s="247" t="s">
        <v>128</v>
      </c>
    </row>
    <row r="346" spans="1:51" s="13" customFormat="1" ht="12">
      <c r="A346" s="13"/>
      <c r="B346" s="226"/>
      <c r="C346" s="227"/>
      <c r="D346" s="228" t="s">
        <v>142</v>
      </c>
      <c r="E346" s="229" t="s">
        <v>1</v>
      </c>
      <c r="F346" s="230" t="s">
        <v>728</v>
      </c>
      <c r="G346" s="227"/>
      <c r="H346" s="231">
        <v>1.1</v>
      </c>
      <c r="I346" s="232"/>
      <c r="J346" s="227"/>
      <c r="K346" s="227"/>
      <c r="L346" s="233"/>
      <c r="M346" s="234"/>
      <c r="N346" s="235"/>
      <c r="O346" s="235"/>
      <c r="P346" s="235"/>
      <c r="Q346" s="235"/>
      <c r="R346" s="235"/>
      <c r="S346" s="235"/>
      <c r="T346" s="23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7" t="s">
        <v>142</v>
      </c>
      <c r="AU346" s="237" t="s">
        <v>136</v>
      </c>
      <c r="AV346" s="13" t="s">
        <v>136</v>
      </c>
      <c r="AW346" s="13" t="s">
        <v>32</v>
      </c>
      <c r="AX346" s="13" t="s">
        <v>81</v>
      </c>
      <c r="AY346" s="237" t="s">
        <v>128</v>
      </c>
    </row>
    <row r="347" spans="1:65" s="2" customFormat="1" ht="24.15" customHeight="1">
      <c r="A347" s="38"/>
      <c r="B347" s="39"/>
      <c r="C347" s="212" t="s">
        <v>729</v>
      </c>
      <c r="D347" s="212" t="s">
        <v>131</v>
      </c>
      <c r="E347" s="213" t="s">
        <v>730</v>
      </c>
      <c r="F347" s="214" t="s">
        <v>731</v>
      </c>
      <c r="G347" s="215" t="s">
        <v>140</v>
      </c>
      <c r="H347" s="216">
        <v>4.4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0.00023</v>
      </c>
      <c r="R347" s="222">
        <f>Q347*H347</f>
        <v>0.001012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210</v>
      </c>
      <c r="AT347" s="224" t="s">
        <v>131</v>
      </c>
      <c r="AU347" s="224" t="s">
        <v>136</v>
      </c>
      <c r="AY347" s="17" t="s">
        <v>128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136</v>
      </c>
      <c r="BK347" s="225">
        <f>ROUND(I347*H347,2)</f>
        <v>0</v>
      </c>
      <c r="BL347" s="17" t="s">
        <v>210</v>
      </c>
      <c r="BM347" s="224" t="s">
        <v>732</v>
      </c>
    </row>
    <row r="348" spans="1:51" s="14" customFormat="1" ht="12">
      <c r="A348" s="14"/>
      <c r="B348" s="238"/>
      <c r="C348" s="239"/>
      <c r="D348" s="228" t="s">
        <v>142</v>
      </c>
      <c r="E348" s="240" t="s">
        <v>1</v>
      </c>
      <c r="F348" s="241" t="s">
        <v>733</v>
      </c>
      <c r="G348" s="239"/>
      <c r="H348" s="240" t="s">
        <v>1</v>
      </c>
      <c r="I348" s="242"/>
      <c r="J348" s="239"/>
      <c r="K348" s="239"/>
      <c r="L348" s="243"/>
      <c r="M348" s="244"/>
      <c r="N348" s="245"/>
      <c r="O348" s="245"/>
      <c r="P348" s="245"/>
      <c r="Q348" s="245"/>
      <c r="R348" s="245"/>
      <c r="S348" s="245"/>
      <c r="T348" s="24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7" t="s">
        <v>142</v>
      </c>
      <c r="AU348" s="247" t="s">
        <v>136</v>
      </c>
      <c r="AV348" s="14" t="s">
        <v>81</v>
      </c>
      <c r="AW348" s="14" t="s">
        <v>32</v>
      </c>
      <c r="AX348" s="14" t="s">
        <v>76</v>
      </c>
      <c r="AY348" s="247" t="s">
        <v>128</v>
      </c>
    </row>
    <row r="349" spans="1:51" s="13" customFormat="1" ht="12">
      <c r="A349" s="13"/>
      <c r="B349" s="226"/>
      <c r="C349" s="227"/>
      <c r="D349" s="228" t="s">
        <v>142</v>
      </c>
      <c r="E349" s="229" t="s">
        <v>1</v>
      </c>
      <c r="F349" s="230" t="s">
        <v>734</v>
      </c>
      <c r="G349" s="227"/>
      <c r="H349" s="231">
        <v>4.4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142</v>
      </c>
      <c r="AU349" s="237" t="s">
        <v>136</v>
      </c>
      <c r="AV349" s="13" t="s">
        <v>136</v>
      </c>
      <c r="AW349" s="13" t="s">
        <v>32</v>
      </c>
      <c r="AX349" s="13" t="s">
        <v>81</v>
      </c>
      <c r="AY349" s="237" t="s">
        <v>128</v>
      </c>
    </row>
    <row r="350" spans="1:65" s="2" customFormat="1" ht="16.5" customHeight="1">
      <c r="A350" s="38"/>
      <c r="B350" s="39"/>
      <c r="C350" s="212" t="s">
        <v>735</v>
      </c>
      <c r="D350" s="212" t="s">
        <v>131</v>
      </c>
      <c r="E350" s="213" t="s">
        <v>736</v>
      </c>
      <c r="F350" s="214" t="s">
        <v>737</v>
      </c>
      <c r="G350" s="215" t="s">
        <v>140</v>
      </c>
      <c r="H350" s="216">
        <v>15</v>
      </c>
      <c r="I350" s="217"/>
      <c r="J350" s="218">
        <f>ROUND(I350*H350,2)</f>
        <v>0</v>
      </c>
      <c r="K350" s="219"/>
      <c r="L350" s="44"/>
      <c r="M350" s="220" t="s">
        <v>1</v>
      </c>
      <c r="N350" s="221" t="s">
        <v>42</v>
      </c>
      <c r="O350" s="91"/>
      <c r="P350" s="222">
        <f>O350*H350</f>
        <v>0</v>
      </c>
      <c r="Q350" s="222">
        <v>0.00058</v>
      </c>
      <c r="R350" s="222">
        <f>Q350*H350</f>
        <v>0.0087</v>
      </c>
      <c r="S350" s="222">
        <v>0</v>
      </c>
      <c r="T350" s="223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4" t="s">
        <v>210</v>
      </c>
      <c r="AT350" s="224" t="s">
        <v>131</v>
      </c>
      <c r="AU350" s="224" t="s">
        <v>136</v>
      </c>
      <c r="AY350" s="17" t="s">
        <v>128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7" t="s">
        <v>136</v>
      </c>
      <c r="BK350" s="225">
        <f>ROUND(I350*H350,2)</f>
        <v>0</v>
      </c>
      <c r="BL350" s="17" t="s">
        <v>210</v>
      </c>
      <c r="BM350" s="224" t="s">
        <v>738</v>
      </c>
    </row>
    <row r="351" spans="1:63" s="12" customFormat="1" ht="22.8" customHeight="1">
      <c r="A351" s="12"/>
      <c r="B351" s="196"/>
      <c r="C351" s="197"/>
      <c r="D351" s="198" t="s">
        <v>75</v>
      </c>
      <c r="E351" s="210" t="s">
        <v>739</v>
      </c>
      <c r="F351" s="210" t="s">
        <v>740</v>
      </c>
      <c r="G351" s="197"/>
      <c r="H351" s="197"/>
      <c r="I351" s="200"/>
      <c r="J351" s="211">
        <f>BK351</f>
        <v>0</v>
      </c>
      <c r="K351" s="197"/>
      <c r="L351" s="202"/>
      <c r="M351" s="203"/>
      <c r="N351" s="204"/>
      <c r="O351" s="204"/>
      <c r="P351" s="205">
        <f>SUM(P352:P368)</f>
        <v>0</v>
      </c>
      <c r="Q351" s="204"/>
      <c r="R351" s="205">
        <f>SUM(R352:R368)</f>
        <v>0.144501536</v>
      </c>
      <c r="S351" s="204"/>
      <c r="T351" s="206">
        <f>SUM(T352:T368)</f>
        <v>0.030424500000000004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7" t="s">
        <v>136</v>
      </c>
      <c r="AT351" s="208" t="s">
        <v>75</v>
      </c>
      <c r="AU351" s="208" t="s">
        <v>81</v>
      </c>
      <c r="AY351" s="207" t="s">
        <v>128</v>
      </c>
      <c r="BK351" s="209">
        <f>SUM(BK352:BK368)</f>
        <v>0</v>
      </c>
    </row>
    <row r="352" spans="1:65" s="2" customFormat="1" ht="24.15" customHeight="1">
      <c r="A352" s="38"/>
      <c r="B352" s="39"/>
      <c r="C352" s="212" t="s">
        <v>741</v>
      </c>
      <c r="D352" s="212" t="s">
        <v>131</v>
      </c>
      <c r="E352" s="213" t="s">
        <v>742</v>
      </c>
      <c r="F352" s="214" t="s">
        <v>743</v>
      </c>
      <c r="G352" s="215" t="s">
        <v>140</v>
      </c>
      <c r="H352" s="216">
        <v>11.36</v>
      </c>
      <c r="I352" s="217"/>
      <c r="J352" s="218">
        <f>ROUND(I352*H352,2)</f>
        <v>0</v>
      </c>
      <c r="K352" s="219"/>
      <c r="L352" s="44"/>
      <c r="M352" s="220" t="s">
        <v>1</v>
      </c>
      <c r="N352" s="221" t="s">
        <v>42</v>
      </c>
      <c r="O352" s="91"/>
      <c r="P352" s="222">
        <f>O352*H352</f>
        <v>0</v>
      </c>
      <c r="Q352" s="222">
        <v>0</v>
      </c>
      <c r="R352" s="222">
        <f>Q352*H352</f>
        <v>0</v>
      </c>
      <c r="S352" s="222">
        <v>0.00015</v>
      </c>
      <c r="T352" s="223">
        <f>S352*H352</f>
        <v>0.0017039999999999998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4" t="s">
        <v>210</v>
      </c>
      <c r="AT352" s="224" t="s">
        <v>131</v>
      </c>
      <c r="AU352" s="224" t="s">
        <v>136</v>
      </c>
      <c r="AY352" s="17" t="s">
        <v>128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7" t="s">
        <v>136</v>
      </c>
      <c r="BK352" s="225">
        <f>ROUND(I352*H352,2)</f>
        <v>0</v>
      </c>
      <c r="BL352" s="17" t="s">
        <v>210</v>
      </c>
      <c r="BM352" s="224" t="s">
        <v>744</v>
      </c>
    </row>
    <row r="353" spans="1:51" s="13" customFormat="1" ht="12">
      <c r="A353" s="13"/>
      <c r="B353" s="226"/>
      <c r="C353" s="227"/>
      <c r="D353" s="228" t="s">
        <v>142</v>
      </c>
      <c r="E353" s="229" t="s">
        <v>1</v>
      </c>
      <c r="F353" s="230" t="s">
        <v>745</v>
      </c>
      <c r="G353" s="227"/>
      <c r="H353" s="231">
        <v>11.36</v>
      </c>
      <c r="I353" s="232"/>
      <c r="J353" s="227"/>
      <c r="K353" s="227"/>
      <c r="L353" s="233"/>
      <c r="M353" s="234"/>
      <c r="N353" s="235"/>
      <c r="O353" s="235"/>
      <c r="P353" s="235"/>
      <c r="Q353" s="235"/>
      <c r="R353" s="235"/>
      <c r="S353" s="235"/>
      <c r="T353" s="23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7" t="s">
        <v>142</v>
      </c>
      <c r="AU353" s="237" t="s">
        <v>136</v>
      </c>
      <c r="AV353" s="13" t="s">
        <v>136</v>
      </c>
      <c r="AW353" s="13" t="s">
        <v>32</v>
      </c>
      <c r="AX353" s="13" t="s">
        <v>81</v>
      </c>
      <c r="AY353" s="237" t="s">
        <v>128</v>
      </c>
    </row>
    <row r="354" spans="1:65" s="2" customFormat="1" ht="16.5" customHeight="1">
      <c r="A354" s="38"/>
      <c r="B354" s="39"/>
      <c r="C354" s="212" t="s">
        <v>746</v>
      </c>
      <c r="D354" s="212" t="s">
        <v>131</v>
      </c>
      <c r="E354" s="213" t="s">
        <v>747</v>
      </c>
      <c r="F354" s="214" t="s">
        <v>748</v>
      </c>
      <c r="G354" s="215" t="s">
        <v>140</v>
      </c>
      <c r="H354" s="216">
        <v>87.15</v>
      </c>
      <c r="I354" s="217"/>
      <c r="J354" s="218">
        <f>ROUND(I354*H354,2)</f>
        <v>0</v>
      </c>
      <c r="K354" s="219"/>
      <c r="L354" s="44"/>
      <c r="M354" s="220" t="s">
        <v>1</v>
      </c>
      <c r="N354" s="221" t="s">
        <v>42</v>
      </c>
      <c r="O354" s="91"/>
      <c r="P354" s="222">
        <f>O354*H354</f>
        <v>0</v>
      </c>
      <c r="Q354" s="222">
        <v>0.001</v>
      </c>
      <c r="R354" s="222">
        <f>Q354*H354</f>
        <v>0.08715</v>
      </c>
      <c r="S354" s="222">
        <v>0.00031</v>
      </c>
      <c r="T354" s="223">
        <f>S354*H354</f>
        <v>0.027016500000000002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4" t="s">
        <v>210</v>
      </c>
      <c r="AT354" s="224" t="s">
        <v>131</v>
      </c>
      <c r="AU354" s="224" t="s">
        <v>136</v>
      </c>
      <c r="AY354" s="17" t="s">
        <v>128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7" t="s">
        <v>136</v>
      </c>
      <c r="BK354" s="225">
        <f>ROUND(I354*H354,2)</f>
        <v>0</v>
      </c>
      <c r="BL354" s="17" t="s">
        <v>210</v>
      </c>
      <c r="BM354" s="224" t="s">
        <v>749</v>
      </c>
    </row>
    <row r="355" spans="1:51" s="13" customFormat="1" ht="12">
      <c r="A355" s="13"/>
      <c r="B355" s="226"/>
      <c r="C355" s="227"/>
      <c r="D355" s="228" t="s">
        <v>142</v>
      </c>
      <c r="E355" s="229" t="s">
        <v>1</v>
      </c>
      <c r="F355" s="230" t="s">
        <v>164</v>
      </c>
      <c r="G355" s="227"/>
      <c r="H355" s="231">
        <v>29.55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142</v>
      </c>
      <c r="AU355" s="237" t="s">
        <v>136</v>
      </c>
      <c r="AV355" s="13" t="s">
        <v>136</v>
      </c>
      <c r="AW355" s="13" t="s">
        <v>32</v>
      </c>
      <c r="AX355" s="13" t="s">
        <v>76</v>
      </c>
      <c r="AY355" s="237" t="s">
        <v>128</v>
      </c>
    </row>
    <row r="356" spans="1:51" s="13" customFormat="1" ht="12">
      <c r="A356" s="13"/>
      <c r="B356" s="226"/>
      <c r="C356" s="227"/>
      <c r="D356" s="228" t="s">
        <v>142</v>
      </c>
      <c r="E356" s="229" t="s">
        <v>1</v>
      </c>
      <c r="F356" s="230" t="s">
        <v>191</v>
      </c>
      <c r="G356" s="227"/>
      <c r="H356" s="231">
        <v>55.89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142</v>
      </c>
      <c r="AU356" s="237" t="s">
        <v>136</v>
      </c>
      <c r="AV356" s="13" t="s">
        <v>136</v>
      </c>
      <c r="AW356" s="13" t="s">
        <v>32</v>
      </c>
      <c r="AX356" s="13" t="s">
        <v>76</v>
      </c>
      <c r="AY356" s="237" t="s">
        <v>128</v>
      </c>
    </row>
    <row r="357" spans="1:51" s="13" customFormat="1" ht="12">
      <c r="A357" s="13"/>
      <c r="B357" s="226"/>
      <c r="C357" s="227"/>
      <c r="D357" s="228" t="s">
        <v>142</v>
      </c>
      <c r="E357" s="229" t="s">
        <v>1</v>
      </c>
      <c r="F357" s="230" t="s">
        <v>192</v>
      </c>
      <c r="G357" s="227"/>
      <c r="H357" s="231">
        <v>1.71</v>
      </c>
      <c r="I357" s="232"/>
      <c r="J357" s="227"/>
      <c r="K357" s="227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142</v>
      </c>
      <c r="AU357" s="237" t="s">
        <v>136</v>
      </c>
      <c r="AV357" s="13" t="s">
        <v>136</v>
      </c>
      <c r="AW357" s="13" t="s">
        <v>32</v>
      </c>
      <c r="AX357" s="13" t="s">
        <v>76</v>
      </c>
      <c r="AY357" s="237" t="s">
        <v>128</v>
      </c>
    </row>
    <row r="358" spans="1:51" s="15" customFormat="1" ht="12">
      <c r="A358" s="15"/>
      <c r="B358" s="248"/>
      <c r="C358" s="249"/>
      <c r="D358" s="228" t="s">
        <v>142</v>
      </c>
      <c r="E358" s="250" t="s">
        <v>1</v>
      </c>
      <c r="F358" s="251" t="s">
        <v>180</v>
      </c>
      <c r="G358" s="249"/>
      <c r="H358" s="252">
        <v>87.15</v>
      </c>
      <c r="I358" s="253"/>
      <c r="J358" s="249"/>
      <c r="K358" s="249"/>
      <c r="L358" s="254"/>
      <c r="M358" s="255"/>
      <c r="N358" s="256"/>
      <c r="O358" s="256"/>
      <c r="P358" s="256"/>
      <c r="Q358" s="256"/>
      <c r="R358" s="256"/>
      <c r="S358" s="256"/>
      <c r="T358" s="257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8" t="s">
        <v>142</v>
      </c>
      <c r="AU358" s="258" t="s">
        <v>136</v>
      </c>
      <c r="AV358" s="15" t="s">
        <v>135</v>
      </c>
      <c r="AW358" s="15" t="s">
        <v>32</v>
      </c>
      <c r="AX358" s="15" t="s">
        <v>81</v>
      </c>
      <c r="AY358" s="258" t="s">
        <v>128</v>
      </c>
    </row>
    <row r="359" spans="1:65" s="2" customFormat="1" ht="24.15" customHeight="1">
      <c r="A359" s="38"/>
      <c r="B359" s="39"/>
      <c r="C359" s="212" t="s">
        <v>750</v>
      </c>
      <c r="D359" s="212" t="s">
        <v>131</v>
      </c>
      <c r="E359" s="213" t="s">
        <v>751</v>
      </c>
      <c r="F359" s="214" t="s">
        <v>752</v>
      </c>
      <c r="G359" s="215" t="s">
        <v>140</v>
      </c>
      <c r="H359" s="216">
        <v>11.36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</v>
      </c>
      <c r="R359" s="222">
        <f>Q359*H359</f>
        <v>0</v>
      </c>
      <c r="S359" s="222">
        <v>0.00015</v>
      </c>
      <c r="T359" s="223">
        <f>S359*H359</f>
        <v>0.0017039999999999998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210</v>
      </c>
      <c r="AT359" s="224" t="s">
        <v>131</v>
      </c>
      <c r="AU359" s="224" t="s">
        <v>136</v>
      </c>
      <c r="AY359" s="17" t="s">
        <v>128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136</v>
      </c>
      <c r="BK359" s="225">
        <f>ROUND(I359*H359,2)</f>
        <v>0</v>
      </c>
      <c r="BL359" s="17" t="s">
        <v>210</v>
      </c>
      <c r="BM359" s="224" t="s">
        <v>753</v>
      </c>
    </row>
    <row r="360" spans="1:51" s="13" customFormat="1" ht="12">
      <c r="A360" s="13"/>
      <c r="B360" s="226"/>
      <c r="C360" s="227"/>
      <c r="D360" s="228" t="s">
        <v>142</v>
      </c>
      <c r="E360" s="229" t="s">
        <v>1</v>
      </c>
      <c r="F360" s="230" t="s">
        <v>190</v>
      </c>
      <c r="G360" s="227"/>
      <c r="H360" s="231">
        <v>11.36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142</v>
      </c>
      <c r="AU360" s="237" t="s">
        <v>136</v>
      </c>
      <c r="AV360" s="13" t="s">
        <v>136</v>
      </c>
      <c r="AW360" s="13" t="s">
        <v>32</v>
      </c>
      <c r="AX360" s="13" t="s">
        <v>81</v>
      </c>
      <c r="AY360" s="237" t="s">
        <v>128</v>
      </c>
    </row>
    <row r="361" spans="1:65" s="2" customFormat="1" ht="24.15" customHeight="1">
      <c r="A361" s="38"/>
      <c r="B361" s="39"/>
      <c r="C361" s="212" t="s">
        <v>754</v>
      </c>
      <c r="D361" s="212" t="s">
        <v>131</v>
      </c>
      <c r="E361" s="213" t="s">
        <v>755</v>
      </c>
      <c r="F361" s="214" t="s">
        <v>756</v>
      </c>
      <c r="G361" s="215" t="s">
        <v>140</v>
      </c>
      <c r="H361" s="216">
        <v>6.51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</v>
      </c>
      <c r="R361" s="222">
        <f>Q361*H361</f>
        <v>0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210</v>
      </c>
      <c r="AT361" s="224" t="s">
        <v>131</v>
      </c>
      <c r="AU361" s="224" t="s">
        <v>136</v>
      </c>
      <c r="AY361" s="17" t="s">
        <v>128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136</v>
      </c>
      <c r="BK361" s="225">
        <f>ROUND(I361*H361,2)</f>
        <v>0</v>
      </c>
      <c r="BL361" s="17" t="s">
        <v>210</v>
      </c>
      <c r="BM361" s="224" t="s">
        <v>757</v>
      </c>
    </row>
    <row r="362" spans="1:51" s="13" customFormat="1" ht="12">
      <c r="A362" s="13"/>
      <c r="B362" s="226"/>
      <c r="C362" s="227"/>
      <c r="D362" s="228" t="s">
        <v>142</v>
      </c>
      <c r="E362" s="229" t="s">
        <v>1</v>
      </c>
      <c r="F362" s="230" t="s">
        <v>758</v>
      </c>
      <c r="G362" s="227"/>
      <c r="H362" s="231">
        <v>6.51</v>
      </c>
      <c r="I362" s="232"/>
      <c r="J362" s="227"/>
      <c r="K362" s="227"/>
      <c r="L362" s="233"/>
      <c r="M362" s="234"/>
      <c r="N362" s="235"/>
      <c r="O362" s="235"/>
      <c r="P362" s="235"/>
      <c r="Q362" s="235"/>
      <c r="R362" s="235"/>
      <c r="S362" s="235"/>
      <c r="T362" s="23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7" t="s">
        <v>142</v>
      </c>
      <c r="AU362" s="237" t="s">
        <v>136</v>
      </c>
      <c r="AV362" s="13" t="s">
        <v>136</v>
      </c>
      <c r="AW362" s="13" t="s">
        <v>32</v>
      </c>
      <c r="AX362" s="13" t="s">
        <v>81</v>
      </c>
      <c r="AY362" s="237" t="s">
        <v>128</v>
      </c>
    </row>
    <row r="363" spans="1:65" s="2" customFormat="1" ht="16.5" customHeight="1">
      <c r="A363" s="38"/>
      <c r="B363" s="39"/>
      <c r="C363" s="259" t="s">
        <v>759</v>
      </c>
      <c r="D363" s="259" t="s">
        <v>203</v>
      </c>
      <c r="E363" s="260" t="s">
        <v>760</v>
      </c>
      <c r="F363" s="261" t="s">
        <v>761</v>
      </c>
      <c r="G363" s="262" t="s">
        <v>140</v>
      </c>
      <c r="H363" s="263">
        <v>6.836</v>
      </c>
      <c r="I363" s="264"/>
      <c r="J363" s="265">
        <f>ROUND(I363*H363,2)</f>
        <v>0</v>
      </c>
      <c r="K363" s="266"/>
      <c r="L363" s="267"/>
      <c r="M363" s="268" t="s">
        <v>1</v>
      </c>
      <c r="N363" s="269" t="s">
        <v>42</v>
      </c>
      <c r="O363" s="91"/>
      <c r="P363" s="222">
        <f>O363*H363</f>
        <v>0</v>
      </c>
      <c r="Q363" s="222">
        <v>1E-06</v>
      </c>
      <c r="R363" s="222">
        <f>Q363*H363</f>
        <v>6.836E-06</v>
      </c>
      <c r="S363" s="222">
        <v>0</v>
      </c>
      <c r="T363" s="22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279</v>
      </c>
      <c r="AT363" s="224" t="s">
        <v>203</v>
      </c>
      <c r="AU363" s="224" t="s">
        <v>136</v>
      </c>
      <c r="AY363" s="17" t="s">
        <v>128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136</v>
      </c>
      <c r="BK363" s="225">
        <f>ROUND(I363*H363,2)</f>
        <v>0</v>
      </c>
      <c r="BL363" s="17" t="s">
        <v>210</v>
      </c>
      <c r="BM363" s="224" t="s">
        <v>762</v>
      </c>
    </row>
    <row r="364" spans="1:51" s="13" customFormat="1" ht="12">
      <c r="A364" s="13"/>
      <c r="B364" s="226"/>
      <c r="C364" s="227"/>
      <c r="D364" s="228" t="s">
        <v>142</v>
      </c>
      <c r="E364" s="227"/>
      <c r="F364" s="230" t="s">
        <v>763</v>
      </c>
      <c r="G364" s="227"/>
      <c r="H364" s="231">
        <v>6.836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142</v>
      </c>
      <c r="AU364" s="237" t="s">
        <v>136</v>
      </c>
      <c r="AV364" s="13" t="s">
        <v>136</v>
      </c>
      <c r="AW364" s="13" t="s">
        <v>4</v>
      </c>
      <c r="AX364" s="13" t="s">
        <v>81</v>
      </c>
      <c r="AY364" s="237" t="s">
        <v>128</v>
      </c>
    </row>
    <row r="365" spans="1:65" s="2" customFormat="1" ht="24.15" customHeight="1">
      <c r="A365" s="38"/>
      <c r="B365" s="39"/>
      <c r="C365" s="212" t="s">
        <v>764</v>
      </c>
      <c r="D365" s="212" t="s">
        <v>131</v>
      </c>
      <c r="E365" s="213" t="s">
        <v>765</v>
      </c>
      <c r="F365" s="214" t="s">
        <v>766</v>
      </c>
      <c r="G365" s="215" t="s">
        <v>140</v>
      </c>
      <c r="H365" s="216">
        <v>117.03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0.0002</v>
      </c>
      <c r="R365" s="222">
        <f>Q365*H365</f>
        <v>0.023406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210</v>
      </c>
      <c r="AT365" s="224" t="s">
        <v>131</v>
      </c>
      <c r="AU365" s="224" t="s">
        <v>136</v>
      </c>
      <c r="AY365" s="17" t="s">
        <v>128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136</v>
      </c>
      <c r="BK365" s="225">
        <f>ROUND(I365*H365,2)</f>
        <v>0</v>
      </c>
      <c r="BL365" s="17" t="s">
        <v>210</v>
      </c>
      <c r="BM365" s="224" t="s">
        <v>767</v>
      </c>
    </row>
    <row r="366" spans="1:51" s="13" customFormat="1" ht="12">
      <c r="A366" s="13"/>
      <c r="B366" s="226"/>
      <c r="C366" s="227"/>
      <c r="D366" s="228" t="s">
        <v>142</v>
      </c>
      <c r="E366" s="229" t="s">
        <v>1</v>
      </c>
      <c r="F366" s="230" t="s">
        <v>768</v>
      </c>
      <c r="G366" s="227"/>
      <c r="H366" s="231">
        <v>117.03</v>
      </c>
      <c r="I366" s="232"/>
      <c r="J366" s="227"/>
      <c r="K366" s="227"/>
      <c r="L366" s="233"/>
      <c r="M366" s="234"/>
      <c r="N366" s="235"/>
      <c r="O366" s="235"/>
      <c r="P366" s="235"/>
      <c r="Q366" s="235"/>
      <c r="R366" s="235"/>
      <c r="S366" s="235"/>
      <c r="T366" s="23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7" t="s">
        <v>142</v>
      </c>
      <c r="AU366" s="237" t="s">
        <v>136</v>
      </c>
      <c r="AV366" s="13" t="s">
        <v>136</v>
      </c>
      <c r="AW366" s="13" t="s">
        <v>32</v>
      </c>
      <c r="AX366" s="13" t="s">
        <v>81</v>
      </c>
      <c r="AY366" s="237" t="s">
        <v>128</v>
      </c>
    </row>
    <row r="367" spans="1:65" s="2" customFormat="1" ht="24.15" customHeight="1">
      <c r="A367" s="38"/>
      <c r="B367" s="39"/>
      <c r="C367" s="212" t="s">
        <v>769</v>
      </c>
      <c r="D367" s="212" t="s">
        <v>131</v>
      </c>
      <c r="E367" s="213" t="s">
        <v>770</v>
      </c>
      <c r="F367" s="214" t="s">
        <v>771</v>
      </c>
      <c r="G367" s="215" t="s">
        <v>140</v>
      </c>
      <c r="H367" s="216">
        <v>117.03</v>
      </c>
      <c r="I367" s="217"/>
      <c r="J367" s="218">
        <f>ROUND(I367*H367,2)</f>
        <v>0</v>
      </c>
      <c r="K367" s="219"/>
      <c r="L367" s="44"/>
      <c r="M367" s="220" t="s">
        <v>1</v>
      </c>
      <c r="N367" s="221" t="s">
        <v>42</v>
      </c>
      <c r="O367" s="91"/>
      <c r="P367" s="222">
        <f>O367*H367</f>
        <v>0</v>
      </c>
      <c r="Q367" s="222">
        <v>0.00029</v>
      </c>
      <c r="R367" s="222">
        <f>Q367*H367</f>
        <v>0.0339387</v>
      </c>
      <c r="S367" s="222">
        <v>0</v>
      </c>
      <c r="T367" s="223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4" t="s">
        <v>210</v>
      </c>
      <c r="AT367" s="224" t="s">
        <v>131</v>
      </c>
      <c r="AU367" s="224" t="s">
        <v>136</v>
      </c>
      <c r="AY367" s="17" t="s">
        <v>128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7" t="s">
        <v>136</v>
      </c>
      <c r="BK367" s="225">
        <f>ROUND(I367*H367,2)</f>
        <v>0</v>
      </c>
      <c r="BL367" s="17" t="s">
        <v>210</v>
      </c>
      <c r="BM367" s="224" t="s">
        <v>772</v>
      </c>
    </row>
    <row r="368" spans="1:51" s="13" customFormat="1" ht="12">
      <c r="A368" s="13"/>
      <c r="B368" s="226"/>
      <c r="C368" s="227"/>
      <c r="D368" s="228" t="s">
        <v>142</v>
      </c>
      <c r="E368" s="229" t="s">
        <v>1</v>
      </c>
      <c r="F368" s="230" t="s">
        <v>773</v>
      </c>
      <c r="G368" s="227"/>
      <c r="H368" s="231">
        <v>117.03</v>
      </c>
      <c r="I368" s="232"/>
      <c r="J368" s="227"/>
      <c r="K368" s="227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142</v>
      </c>
      <c r="AU368" s="237" t="s">
        <v>136</v>
      </c>
      <c r="AV368" s="13" t="s">
        <v>136</v>
      </c>
      <c r="AW368" s="13" t="s">
        <v>32</v>
      </c>
      <c r="AX368" s="13" t="s">
        <v>81</v>
      </c>
      <c r="AY368" s="237" t="s">
        <v>128</v>
      </c>
    </row>
    <row r="369" spans="1:63" s="12" customFormat="1" ht="22.8" customHeight="1">
      <c r="A369" s="12"/>
      <c r="B369" s="196"/>
      <c r="C369" s="197"/>
      <c r="D369" s="198" t="s">
        <v>75</v>
      </c>
      <c r="E369" s="210" t="s">
        <v>774</v>
      </c>
      <c r="F369" s="210" t="s">
        <v>775</v>
      </c>
      <c r="G369" s="197"/>
      <c r="H369" s="197"/>
      <c r="I369" s="200"/>
      <c r="J369" s="211">
        <f>BK369</f>
        <v>0</v>
      </c>
      <c r="K369" s="197"/>
      <c r="L369" s="202"/>
      <c r="M369" s="203"/>
      <c r="N369" s="204"/>
      <c r="O369" s="204"/>
      <c r="P369" s="205">
        <f>SUM(P370:P373)</f>
        <v>0</v>
      </c>
      <c r="Q369" s="204"/>
      <c r="R369" s="205">
        <f>SUM(R370:R373)</f>
        <v>0.008463</v>
      </c>
      <c r="S369" s="204"/>
      <c r="T369" s="206">
        <f>SUM(T370:T373)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7" t="s">
        <v>136</v>
      </c>
      <c r="AT369" s="208" t="s">
        <v>75</v>
      </c>
      <c r="AU369" s="208" t="s">
        <v>81</v>
      </c>
      <c r="AY369" s="207" t="s">
        <v>128</v>
      </c>
      <c r="BK369" s="209">
        <f>SUM(BK370:BK373)</f>
        <v>0</v>
      </c>
    </row>
    <row r="370" spans="1:65" s="2" customFormat="1" ht="24.15" customHeight="1">
      <c r="A370" s="38"/>
      <c r="B370" s="39"/>
      <c r="C370" s="212" t="s">
        <v>776</v>
      </c>
      <c r="D370" s="212" t="s">
        <v>131</v>
      </c>
      <c r="E370" s="213" t="s">
        <v>777</v>
      </c>
      <c r="F370" s="214" t="s">
        <v>778</v>
      </c>
      <c r="G370" s="215" t="s">
        <v>140</v>
      </c>
      <c r="H370" s="216">
        <v>6.51</v>
      </c>
      <c r="I370" s="217"/>
      <c r="J370" s="218">
        <f>ROUND(I370*H370,2)</f>
        <v>0</v>
      </c>
      <c r="K370" s="219"/>
      <c r="L370" s="44"/>
      <c r="M370" s="220" t="s">
        <v>1</v>
      </c>
      <c r="N370" s="221" t="s">
        <v>42</v>
      </c>
      <c r="O370" s="91"/>
      <c r="P370" s="222">
        <f>O370*H370</f>
        <v>0</v>
      </c>
      <c r="Q370" s="222">
        <v>0</v>
      </c>
      <c r="R370" s="222">
        <f>Q370*H370</f>
        <v>0</v>
      </c>
      <c r="S370" s="222">
        <v>0</v>
      </c>
      <c r="T370" s="223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4" t="s">
        <v>210</v>
      </c>
      <c r="AT370" s="224" t="s">
        <v>131</v>
      </c>
      <c r="AU370" s="224" t="s">
        <v>136</v>
      </c>
      <c r="AY370" s="17" t="s">
        <v>128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7" t="s">
        <v>136</v>
      </c>
      <c r="BK370" s="225">
        <f>ROUND(I370*H370,2)</f>
        <v>0</v>
      </c>
      <c r="BL370" s="17" t="s">
        <v>210</v>
      </c>
      <c r="BM370" s="224" t="s">
        <v>779</v>
      </c>
    </row>
    <row r="371" spans="1:51" s="13" customFormat="1" ht="12">
      <c r="A371" s="13"/>
      <c r="B371" s="226"/>
      <c r="C371" s="227"/>
      <c r="D371" s="228" t="s">
        <v>142</v>
      </c>
      <c r="E371" s="229" t="s">
        <v>1</v>
      </c>
      <c r="F371" s="230" t="s">
        <v>758</v>
      </c>
      <c r="G371" s="227"/>
      <c r="H371" s="231">
        <v>6.51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142</v>
      </c>
      <c r="AU371" s="237" t="s">
        <v>136</v>
      </c>
      <c r="AV371" s="13" t="s">
        <v>136</v>
      </c>
      <c r="AW371" s="13" t="s">
        <v>32</v>
      </c>
      <c r="AX371" s="13" t="s">
        <v>81</v>
      </c>
      <c r="AY371" s="237" t="s">
        <v>128</v>
      </c>
    </row>
    <row r="372" spans="1:65" s="2" customFormat="1" ht="16.5" customHeight="1">
      <c r="A372" s="38"/>
      <c r="B372" s="39"/>
      <c r="C372" s="259" t="s">
        <v>780</v>
      </c>
      <c r="D372" s="259" t="s">
        <v>203</v>
      </c>
      <c r="E372" s="260" t="s">
        <v>781</v>
      </c>
      <c r="F372" s="261" t="s">
        <v>782</v>
      </c>
      <c r="G372" s="262" t="s">
        <v>140</v>
      </c>
      <c r="H372" s="263">
        <v>6.51</v>
      </c>
      <c r="I372" s="264"/>
      <c r="J372" s="265">
        <f>ROUND(I372*H372,2)</f>
        <v>0</v>
      </c>
      <c r="K372" s="266"/>
      <c r="L372" s="267"/>
      <c r="M372" s="268" t="s">
        <v>1</v>
      </c>
      <c r="N372" s="269" t="s">
        <v>42</v>
      </c>
      <c r="O372" s="91"/>
      <c r="P372" s="222">
        <f>O372*H372</f>
        <v>0</v>
      </c>
      <c r="Q372" s="222">
        <v>0.0013</v>
      </c>
      <c r="R372" s="222">
        <f>Q372*H372</f>
        <v>0.008463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279</v>
      </c>
      <c r="AT372" s="224" t="s">
        <v>203</v>
      </c>
      <c r="AU372" s="224" t="s">
        <v>136</v>
      </c>
      <c r="AY372" s="17" t="s">
        <v>128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136</v>
      </c>
      <c r="BK372" s="225">
        <f>ROUND(I372*H372,2)</f>
        <v>0</v>
      </c>
      <c r="BL372" s="17" t="s">
        <v>210</v>
      </c>
      <c r="BM372" s="224" t="s">
        <v>783</v>
      </c>
    </row>
    <row r="373" spans="1:65" s="2" customFormat="1" ht="16.5" customHeight="1">
      <c r="A373" s="38"/>
      <c r="B373" s="39"/>
      <c r="C373" s="212" t="s">
        <v>784</v>
      </c>
      <c r="D373" s="212" t="s">
        <v>131</v>
      </c>
      <c r="E373" s="213" t="s">
        <v>785</v>
      </c>
      <c r="F373" s="214" t="s">
        <v>786</v>
      </c>
      <c r="G373" s="215" t="s">
        <v>140</v>
      </c>
      <c r="H373" s="216">
        <v>6.51</v>
      </c>
      <c r="I373" s="217"/>
      <c r="J373" s="218">
        <f>ROUND(I373*H373,2)</f>
        <v>0</v>
      </c>
      <c r="K373" s="219"/>
      <c r="L373" s="44"/>
      <c r="M373" s="220" t="s">
        <v>1</v>
      </c>
      <c r="N373" s="221" t="s">
        <v>42</v>
      </c>
      <c r="O373" s="91"/>
      <c r="P373" s="222">
        <f>O373*H373</f>
        <v>0</v>
      </c>
      <c r="Q373" s="222">
        <v>0</v>
      </c>
      <c r="R373" s="222">
        <f>Q373*H373</f>
        <v>0</v>
      </c>
      <c r="S373" s="222">
        <v>0</v>
      </c>
      <c r="T373" s="223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4" t="s">
        <v>210</v>
      </c>
      <c r="AT373" s="224" t="s">
        <v>131</v>
      </c>
      <c r="AU373" s="224" t="s">
        <v>136</v>
      </c>
      <c r="AY373" s="17" t="s">
        <v>128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7" t="s">
        <v>136</v>
      </c>
      <c r="BK373" s="225">
        <f>ROUND(I373*H373,2)</f>
        <v>0</v>
      </c>
      <c r="BL373" s="17" t="s">
        <v>210</v>
      </c>
      <c r="BM373" s="224" t="s">
        <v>787</v>
      </c>
    </row>
    <row r="374" spans="1:63" s="12" customFormat="1" ht="25.9" customHeight="1">
      <c r="A374" s="12"/>
      <c r="B374" s="196"/>
      <c r="C374" s="197"/>
      <c r="D374" s="198" t="s">
        <v>75</v>
      </c>
      <c r="E374" s="199" t="s">
        <v>203</v>
      </c>
      <c r="F374" s="199" t="s">
        <v>788</v>
      </c>
      <c r="G374" s="197"/>
      <c r="H374" s="197"/>
      <c r="I374" s="200"/>
      <c r="J374" s="201">
        <f>BK374</f>
        <v>0</v>
      </c>
      <c r="K374" s="197"/>
      <c r="L374" s="202"/>
      <c r="M374" s="203"/>
      <c r="N374" s="204"/>
      <c r="O374" s="204"/>
      <c r="P374" s="205">
        <f>P375+P415</f>
        <v>0</v>
      </c>
      <c r="Q374" s="204"/>
      <c r="R374" s="205">
        <f>R375+R415</f>
        <v>0</v>
      </c>
      <c r="S374" s="204"/>
      <c r="T374" s="206">
        <f>T375+T415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07" t="s">
        <v>129</v>
      </c>
      <c r="AT374" s="208" t="s">
        <v>75</v>
      </c>
      <c r="AU374" s="208" t="s">
        <v>76</v>
      </c>
      <c r="AY374" s="207" t="s">
        <v>128</v>
      </c>
      <c r="BK374" s="209">
        <f>BK375+BK415</f>
        <v>0</v>
      </c>
    </row>
    <row r="375" spans="1:63" s="12" customFormat="1" ht="22.8" customHeight="1">
      <c r="A375" s="12"/>
      <c r="B375" s="196"/>
      <c r="C375" s="197"/>
      <c r="D375" s="198" t="s">
        <v>75</v>
      </c>
      <c r="E375" s="210" t="s">
        <v>789</v>
      </c>
      <c r="F375" s="210" t="s">
        <v>790</v>
      </c>
      <c r="G375" s="197"/>
      <c r="H375" s="197"/>
      <c r="I375" s="200"/>
      <c r="J375" s="211">
        <f>BK375</f>
        <v>0</v>
      </c>
      <c r="K375" s="197"/>
      <c r="L375" s="202"/>
      <c r="M375" s="203"/>
      <c r="N375" s="204"/>
      <c r="O375" s="204"/>
      <c r="P375" s="205">
        <f>SUM(P376:P414)</f>
        <v>0</v>
      </c>
      <c r="Q375" s="204"/>
      <c r="R375" s="205">
        <f>SUM(R376:R414)</f>
        <v>0</v>
      </c>
      <c r="S375" s="204"/>
      <c r="T375" s="206">
        <f>SUM(T376:T414)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07" t="s">
        <v>129</v>
      </c>
      <c r="AT375" s="208" t="s">
        <v>75</v>
      </c>
      <c r="AU375" s="208" t="s">
        <v>81</v>
      </c>
      <c r="AY375" s="207" t="s">
        <v>128</v>
      </c>
      <c r="BK375" s="209">
        <f>SUM(BK376:BK414)</f>
        <v>0</v>
      </c>
    </row>
    <row r="376" spans="1:65" s="2" customFormat="1" ht="16.5" customHeight="1">
      <c r="A376" s="38"/>
      <c r="B376" s="39"/>
      <c r="C376" s="212" t="s">
        <v>791</v>
      </c>
      <c r="D376" s="212" t="s">
        <v>131</v>
      </c>
      <c r="E376" s="213" t="s">
        <v>792</v>
      </c>
      <c r="F376" s="214" t="s">
        <v>793</v>
      </c>
      <c r="G376" s="215" t="s">
        <v>298</v>
      </c>
      <c r="H376" s="216">
        <v>1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</v>
      </c>
      <c r="R376" s="222">
        <f>Q376*H376</f>
        <v>0</v>
      </c>
      <c r="S376" s="222">
        <v>0</v>
      </c>
      <c r="T376" s="22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427</v>
      </c>
      <c r="AT376" s="224" t="s">
        <v>131</v>
      </c>
      <c r="AU376" s="224" t="s">
        <v>136</v>
      </c>
      <c r="AY376" s="17" t="s">
        <v>128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136</v>
      </c>
      <c r="BK376" s="225">
        <f>ROUND(I376*H376,2)</f>
        <v>0</v>
      </c>
      <c r="BL376" s="17" t="s">
        <v>427</v>
      </c>
      <c r="BM376" s="224" t="s">
        <v>794</v>
      </c>
    </row>
    <row r="377" spans="1:65" s="2" customFormat="1" ht="16.5" customHeight="1">
      <c r="A377" s="38"/>
      <c r="B377" s="39"/>
      <c r="C377" s="212" t="s">
        <v>795</v>
      </c>
      <c r="D377" s="212" t="s">
        <v>131</v>
      </c>
      <c r="E377" s="213" t="s">
        <v>796</v>
      </c>
      <c r="F377" s="214" t="s">
        <v>797</v>
      </c>
      <c r="G377" s="215" t="s">
        <v>298</v>
      </c>
      <c r="H377" s="216">
        <v>1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</v>
      </c>
      <c r="R377" s="222">
        <f>Q377*H377</f>
        <v>0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427</v>
      </c>
      <c r="AT377" s="224" t="s">
        <v>131</v>
      </c>
      <c r="AU377" s="224" t="s">
        <v>136</v>
      </c>
      <c r="AY377" s="17" t="s">
        <v>128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136</v>
      </c>
      <c r="BK377" s="225">
        <f>ROUND(I377*H377,2)</f>
        <v>0</v>
      </c>
      <c r="BL377" s="17" t="s">
        <v>427</v>
      </c>
      <c r="BM377" s="224" t="s">
        <v>798</v>
      </c>
    </row>
    <row r="378" spans="1:65" s="2" customFormat="1" ht="24.15" customHeight="1">
      <c r="A378" s="38"/>
      <c r="B378" s="39"/>
      <c r="C378" s="212" t="s">
        <v>799</v>
      </c>
      <c r="D378" s="212" t="s">
        <v>131</v>
      </c>
      <c r="E378" s="213" t="s">
        <v>800</v>
      </c>
      <c r="F378" s="214" t="s">
        <v>801</v>
      </c>
      <c r="G378" s="215" t="s">
        <v>298</v>
      </c>
      <c r="H378" s="216">
        <v>1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427</v>
      </c>
      <c r="AT378" s="224" t="s">
        <v>131</v>
      </c>
      <c r="AU378" s="224" t="s">
        <v>136</v>
      </c>
      <c r="AY378" s="17" t="s">
        <v>128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136</v>
      </c>
      <c r="BK378" s="225">
        <f>ROUND(I378*H378,2)</f>
        <v>0</v>
      </c>
      <c r="BL378" s="17" t="s">
        <v>427</v>
      </c>
      <c r="BM378" s="224" t="s">
        <v>802</v>
      </c>
    </row>
    <row r="379" spans="1:65" s="2" customFormat="1" ht="16.5" customHeight="1">
      <c r="A379" s="38"/>
      <c r="B379" s="39"/>
      <c r="C379" s="212" t="s">
        <v>803</v>
      </c>
      <c r="D379" s="212" t="s">
        <v>131</v>
      </c>
      <c r="E379" s="213" t="s">
        <v>804</v>
      </c>
      <c r="F379" s="214" t="s">
        <v>805</v>
      </c>
      <c r="G379" s="215" t="s">
        <v>298</v>
      </c>
      <c r="H379" s="216">
        <v>1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427</v>
      </c>
      <c r="AT379" s="224" t="s">
        <v>131</v>
      </c>
      <c r="AU379" s="224" t="s">
        <v>136</v>
      </c>
      <c r="AY379" s="17" t="s">
        <v>128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136</v>
      </c>
      <c r="BK379" s="225">
        <f>ROUND(I379*H379,2)</f>
        <v>0</v>
      </c>
      <c r="BL379" s="17" t="s">
        <v>427</v>
      </c>
      <c r="BM379" s="224" t="s">
        <v>806</v>
      </c>
    </row>
    <row r="380" spans="1:65" s="2" customFormat="1" ht="16.5" customHeight="1">
      <c r="A380" s="38"/>
      <c r="B380" s="39"/>
      <c r="C380" s="212" t="s">
        <v>807</v>
      </c>
      <c r="D380" s="212" t="s">
        <v>131</v>
      </c>
      <c r="E380" s="213" t="s">
        <v>808</v>
      </c>
      <c r="F380" s="214" t="s">
        <v>809</v>
      </c>
      <c r="G380" s="215" t="s">
        <v>298</v>
      </c>
      <c r="H380" s="216">
        <v>1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427</v>
      </c>
      <c r="AT380" s="224" t="s">
        <v>131</v>
      </c>
      <c r="AU380" s="224" t="s">
        <v>136</v>
      </c>
      <c r="AY380" s="17" t="s">
        <v>128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136</v>
      </c>
      <c r="BK380" s="225">
        <f>ROUND(I380*H380,2)</f>
        <v>0</v>
      </c>
      <c r="BL380" s="17" t="s">
        <v>427</v>
      </c>
      <c r="BM380" s="224" t="s">
        <v>810</v>
      </c>
    </row>
    <row r="381" spans="1:65" s="2" customFormat="1" ht="24.15" customHeight="1">
      <c r="A381" s="38"/>
      <c r="B381" s="39"/>
      <c r="C381" s="212" t="s">
        <v>811</v>
      </c>
      <c r="D381" s="212" t="s">
        <v>131</v>
      </c>
      <c r="E381" s="213" t="s">
        <v>812</v>
      </c>
      <c r="F381" s="214" t="s">
        <v>813</v>
      </c>
      <c r="G381" s="215" t="s">
        <v>146</v>
      </c>
      <c r="H381" s="216">
        <v>55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427</v>
      </c>
      <c r="AT381" s="224" t="s">
        <v>131</v>
      </c>
      <c r="AU381" s="224" t="s">
        <v>136</v>
      </c>
      <c r="AY381" s="17" t="s">
        <v>128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136</v>
      </c>
      <c r="BK381" s="225">
        <f>ROUND(I381*H381,2)</f>
        <v>0</v>
      </c>
      <c r="BL381" s="17" t="s">
        <v>427</v>
      </c>
      <c r="BM381" s="224" t="s">
        <v>814</v>
      </c>
    </row>
    <row r="382" spans="1:65" s="2" customFormat="1" ht="24.15" customHeight="1">
      <c r="A382" s="38"/>
      <c r="B382" s="39"/>
      <c r="C382" s="212" t="s">
        <v>815</v>
      </c>
      <c r="D382" s="212" t="s">
        <v>131</v>
      </c>
      <c r="E382" s="213" t="s">
        <v>816</v>
      </c>
      <c r="F382" s="214" t="s">
        <v>817</v>
      </c>
      <c r="G382" s="215" t="s">
        <v>146</v>
      </c>
      <c r="H382" s="216">
        <v>105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427</v>
      </c>
      <c r="AT382" s="224" t="s">
        <v>131</v>
      </c>
      <c r="AU382" s="224" t="s">
        <v>136</v>
      </c>
      <c r="AY382" s="17" t="s">
        <v>128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136</v>
      </c>
      <c r="BK382" s="225">
        <f>ROUND(I382*H382,2)</f>
        <v>0</v>
      </c>
      <c r="BL382" s="17" t="s">
        <v>427</v>
      </c>
      <c r="BM382" s="224" t="s">
        <v>818</v>
      </c>
    </row>
    <row r="383" spans="1:65" s="2" customFormat="1" ht="16.5" customHeight="1">
      <c r="A383" s="38"/>
      <c r="B383" s="39"/>
      <c r="C383" s="212" t="s">
        <v>819</v>
      </c>
      <c r="D383" s="212" t="s">
        <v>131</v>
      </c>
      <c r="E383" s="213" t="s">
        <v>820</v>
      </c>
      <c r="F383" s="214" t="s">
        <v>821</v>
      </c>
      <c r="G383" s="215" t="s">
        <v>146</v>
      </c>
      <c r="H383" s="216">
        <v>15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427</v>
      </c>
      <c r="AT383" s="224" t="s">
        <v>131</v>
      </c>
      <c r="AU383" s="224" t="s">
        <v>136</v>
      </c>
      <c r="AY383" s="17" t="s">
        <v>128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136</v>
      </c>
      <c r="BK383" s="225">
        <f>ROUND(I383*H383,2)</f>
        <v>0</v>
      </c>
      <c r="BL383" s="17" t="s">
        <v>427</v>
      </c>
      <c r="BM383" s="224" t="s">
        <v>822</v>
      </c>
    </row>
    <row r="384" spans="1:65" s="2" customFormat="1" ht="16.5" customHeight="1">
      <c r="A384" s="38"/>
      <c r="B384" s="39"/>
      <c r="C384" s="212" t="s">
        <v>823</v>
      </c>
      <c r="D384" s="212" t="s">
        <v>131</v>
      </c>
      <c r="E384" s="213" t="s">
        <v>824</v>
      </c>
      <c r="F384" s="214" t="s">
        <v>825</v>
      </c>
      <c r="G384" s="215" t="s">
        <v>146</v>
      </c>
      <c r="H384" s="216">
        <v>25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427</v>
      </c>
      <c r="AT384" s="224" t="s">
        <v>131</v>
      </c>
      <c r="AU384" s="224" t="s">
        <v>136</v>
      </c>
      <c r="AY384" s="17" t="s">
        <v>128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136</v>
      </c>
      <c r="BK384" s="225">
        <f>ROUND(I384*H384,2)</f>
        <v>0</v>
      </c>
      <c r="BL384" s="17" t="s">
        <v>427</v>
      </c>
      <c r="BM384" s="224" t="s">
        <v>826</v>
      </c>
    </row>
    <row r="385" spans="1:65" s="2" customFormat="1" ht="16.5" customHeight="1">
      <c r="A385" s="38"/>
      <c r="B385" s="39"/>
      <c r="C385" s="212" t="s">
        <v>827</v>
      </c>
      <c r="D385" s="212" t="s">
        <v>131</v>
      </c>
      <c r="E385" s="213" t="s">
        <v>828</v>
      </c>
      <c r="F385" s="214" t="s">
        <v>829</v>
      </c>
      <c r="G385" s="215" t="s">
        <v>146</v>
      </c>
      <c r="H385" s="216">
        <v>6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427</v>
      </c>
      <c r="AT385" s="224" t="s">
        <v>131</v>
      </c>
      <c r="AU385" s="224" t="s">
        <v>136</v>
      </c>
      <c r="AY385" s="17" t="s">
        <v>128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136</v>
      </c>
      <c r="BK385" s="225">
        <f>ROUND(I385*H385,2)</f>
        <v>0</v>
      </c>
      <c r="BL385" s="17" t="s">
        <v>427</v>
      </c>
      <c r="BM385" s="224" t="s">
        <v>830</v>
      </c>
    </row>
    <row r="386" spans="1:65" s="2" customFormat="1" ht="16.5" customHeight="1">
      <c r="A386" s="38"/>
      <c r="B386" s="39"/>
      <c r="C386" s="212" t="s">
        <v>831</v>
      </c>
      <c r="D386" s="212" t="s">
        <v>131</v>
      </c>
      <c r="E386" s="213" t="s">
        <v>832</v>
      </c>
      <c r="F386" s="214" t="s">
        <v>833</v>
      </c>
      <c r="G386" s="215" t="s">
        <v>146</v>
      </c>
      <c r="H386" s="216">
        <v>10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427</v>
      </c>
      <c r="AT386" s="224" t="s">
        <v>131</v>
      </c>
      <c r="AU386" s="224" t="s">
        <v>136</v>
      </c>
      <c r="AY386" s="17" t="s">
        <v>128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136</v>
      </c>
      <c r="BK386" s="225">
        <f>ROUND(I386*H386,2)</f>
        <v>0</v>
      </c>
      <c r="BL386" s="17" t="s">
        <v>427</v>
      </c>
      <c r="BM386" s="224" t="s">
        <v>834</v>
      </c>
    </row>
    <row r="387" spans="1:65" s="2" customFormat="1" ht="16.5" customHeight="1">
      <c r="A387" s="38"/>
      <c r="B387" s="39"/>
      <c r="C387" s="212" t="s">
        <v>835</v>
      </c>
      <c r="D387" s="212" t="s">
        <v>131</v>
      </c>
      <c r="E387" s="213" t="s">
        <v>836</v>
      </c>
      <c r="F387" s="214" t="s">
        <v>837</v>
      </c>
      <c r="G387" s="215" t="s">
        <v>146</v>
      </c>
      <c r="H387" s="216">
        <v>10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427</v>
      </c>
      <c r="AT387" s="224" t="s">
        <v>131</v>
      </c>
      <c r="AU387" s="224" t="s">
        <v>136</v>
      </c>
      <c r="AY387" s="17" t="s">
        <v>128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136</v>
      </c>
      <c r="BK387" s="225">
        <f>ROUND(I387*H387,2)</f>
        <v>0</v>
      </c>
      <c r="BL387" s="17" t="s">
        <v>427</v>
      </c>
      <c r="BM387" s="224" t="s">
        <v>838</v>
      </c>
    </row>
    <row r="388" spans="1:65" s="2" customFormat="1" ht="16.5" customHeight="1">
      <c r="A388" s="38"/>
      <c r="B388" s="39"/>
      <c r="C388" s="212" t="s">
        <v>839</v>
      </c>
      <c r="D388" s="212" t="s">
        <v>131</v>
      </c>
      <c r="E388" s="213" t="s">
        <v>840</v>
      </c>
      <c r="F388" s="214" t="s">
        <v>841</v>
      </c>
      <c r="G388" s="215" t="s">
        <v>146</v>
      </c>
      <c r="H388" s="216">
        <v>30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427</v>
      </c>
      <c r="AT388" s="224" t="s">
        <v>131</v>
      </c>
      <c r="AU388" s="224" t="s">
        <v>136</v>
      </c>
      <c r="AY388" s="17" t="s">
        <v>128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136</v>
      </c>
      <c r="BK388" s="225">
        <f>ROUND(I388*H388,2)</f>
        <v>0</v>
      </c>
      <c r="BL388" s="17" t="s">
        <v>427</v>
      </c>
      <c r="BM388" s="224" t="s">
        <v>842</v>
      </c>
    </row>
    <row r="389" spans="1:65" s="2" customFormat="1" ht="16.5" customHeight="1">
      <c r="A389" s="38"/>
      <c r="B389" s="39"/>
      <c r="C389" s="212" t="s">
        <v>843</v>
      </c>
      <c r="D389" s="212" t="s">
        <v>131</v>
      </c>
      <c r="E389" s="213" t="s">
        <v>844</v>
      </c>
      <c r="F389" s="214" t="s">
        <v>845</v>
      </c>
      <c r="G389" s="215" t="s">
        <v>146</v>
      </c>
      <c r="H389" s="216">
        <v>20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427</v>
      </c>
      <c r="AT389" s="224" t="s">
        <v>131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427</v>
      </c>
      <c r="BM389" s="224" t="s">
        <v>846</v>
      </c>
    </row>
    <row r="390" spans="1:65" s="2" customFormat="1" ht="16.5" customHeight="1">
      <c r="A390" s="38"/>
      <c r="B390" s="39"/>
      <c r="C390" s="212" t="s">
        <v>847</v>
      </c>
      <c r="D390" s="212" t="s">
        <v>131</v>
      </c>
      <c r="E390" s="213" t="s">
        <v>848</v>
      </c>
      <c r="F390" s="214" t="s">
        <v>849</v>
      </c>
      <c r="G390" s="215" t="s">
        <v>298</v>
      </c>
      <c r="H390" s="216">
        <v>1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427</v>
      </c>
      <c r="AT390" s="224" t="s">
        <v>131</v>
      </c>
      <c r="AU390" s="224" t="s">
        <v>136</v>
      </c>
      <c r="AY390" s="17" t="s">
        <v>128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136</v>
      </c>
      <c r="BK390" s="225">
        <f>ROUND(I390*H390,2)</f>
        <v>0</v>
      </c>
      <c r="BL390" s="17" t="s">
        <v>427</v>
      </c>
      <c r="BM390" s="224" t="s">
        <v>850</v>
      </c>
    </row>
    <row r="391" spans="1:65" s="2" customFormat="1" ht="16.5" customHeight="1">
      <c r="A391" s="38"/>
      <c r="B391" s="39"/>
      <c r="C391" s="212" t="s">
        <v>851</v>
      </c>
      <c r="D391" s="212" t="s">
        <v>131</v>
      </c>
      <c r="E391" s="213" t="s">
        <v>852</v>
      </c>
      <c r="F391" s="214" t="s">
        <v>853</v>
      </c>
      <c r="G391" s="215" t="s">
        <v>298</v>
      </c>
      <c r="H391" s="216">
        <v>1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427</v>
      </c>
      <c r="AT391" s="224" t="s">
        <v>131</v>
      </c>
      <c r="AU391" s="224" t="s">
        <v>136</v>
      </c>
      <c r="AY391" s="17" t="s">
        <v>128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136</v>
      </c>
      <c r="BK391" s="225">
        <f>ROUND(I391*H391,2)</f>
        <v>0</v>
      </c>
      <c r="BL391" s="17" t="s">
        <v>427</v>
      </c>
      <c r="BM391" s="224" t="s">
        <v>854</v>
      </c>
    </row>
    <row r="392" spans="1:65" s="2" customFormat="1" ht="16.5" customHeight="1">
      <c r="A392" s="38"/>
      <c r="B392" s="39"/>
      <c r="C392" s="212" t="s">
        <v>855</v>
      </c>
      <c r="D392" s="212" t="s">
        <v>131</v>
      </c>
      <c r="E392" s="213" t="s">
        <v>856</v>
      </c>
      <c r="F392" s="214" t="s">
        <v>857</v>
      </c>
      <c r="G392" s="215" t="s">
        <v>298</v>
      </c>
      <c r="H392" s="216">
        <v>2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427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427</v>
      </c>
      <c r="BM392" s="224" t="s">
        <v>858</v>
      </c>
    </row>
    <row r="393" spans="1:65" s="2" customFormat="1" ht="16.5" customHeight="1">
      <c r="A393" s="38"/>
      <c r="B393" s="39"/>
      <c r="C393" s="212" t="s">
        <v>859</v>
      </c>
      <c r="D393" s="212" t="s">
        <v>131</v>
      </c>
      <c r="E393" s="213" t="s">
        <v>860</v>
      </c>
      <c r="F393" s="214" t="s">
        <v>861</v>
      </c>
      <c r="G393" s="215" t="s">
        <v>298</v>
      </c>
      <c r="H393" s="216">
        <v>9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427</v>
      </c>
      <c r="AT393" s="224" t="s">
        <v>131</v>
      </c>
      <c r="AU393" s="224" t="s">
        <v>136</v>
      </c>
      <c r="AY393" s="17" t="s">
        <v>128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136</v>
      </c>
      <c r="BK393" s="225">
        <f>ROUND(I393*H393,2)</f>
        <v>0</v>
      </c>
      <c r="BL393" s="17" t="s">
        <v>427</v>
      </c>
      <c r="BM393" s="224" t="s">
        <v>862</v>
      </c>
    </row>
    <row r="394" spans="1:65" s="2" customFormat="1" ht="16.5" customHeight="1">
      <c r="A394" s="38"/>
      <c r="B394" s="39"/>
      <c r="C394" s="212" t="s">
        <v>863</v>
      </c>
      <c r="D394" s="212" t="s">
        <v>131</v>
      </c>
      <c r="E394" s="213" t="s">
        <v>864</v>
      </c>
      <c r="F394" s="214" t="s">
        <v>865</v>
      </c>
      <c r="G394" s="215" t="s">
        <v>298</v>
      </c>
      <c r="H394" s="216">
        <v>4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427</v>
      </c>
      <c r="AT394" s="224" t="s">
        <v>131</v>
      </c>
      <c r="AU394" s="224" t="s">
        <v>136</v>
      </c>
      <c r="AY394" s="17" t="s">
        <v>128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136</v>
      </c>
      <c r="BK394" s="225">
        <f>ROUND(I394*H394,2)</f>
        <v>0</v>
      </c>
      <c r="BL394" s="17" t="s">
        <v>427</v>
      </c>
      <c r="BM394" s="224" t="s">
        <v>866</v>
      </c>
    </row>
    <row r="395" spans="1:65" s="2" customFormat="1" ht="16.5" customHeight="1">
      <c r="A395" s="38"/>
      <c r="B395" s="39"/>
      <c r="C395" s="212" t="s">
        <v>867</v>
      </c>
      <c r="D395" s="212" t="s">
        <v>131</v>
      </c>
      <c r="E395" s="213" t="s">
        <v>868</v>
      </c>
      <c r="F395" s="214" t="s">
        <v>869</v>
      </c>
      <c r="G395" s="215" t="s">
        <v>298</v>
      </c>
      <c r="H395" s="216">
        <v>2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427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427</v>
      </c>
      <c r="BM395" s="224" t="s">
        <v>870</v>
      </c>
    </row>
    <row r="396" spans="1:65" s="2" customFormat="1" ht="16.5" customHeight="1">
      <c r="A396" s="38"/>
      <c r="B396" s="39"/>
      <c r="C396" s="212" t="s">
        <v>871</v>
      </c>
      <c r="D396" s="212" t="s">
        <v>131</v>
      </c>
      <c r="E396" s="213" t="s">
        <v>872</v>
      </c>
      <c r="F396" s="214" t="s">
        <v>873</v>
      </c>
      <c r="G396" s="215" t="s">
        <v>298</v>
      </c>
      <c r="H396" s="216">
        <v>12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427</v>
      </c>
      <c r="AT396" s="224" t="s">
        <v>131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427</v>
      </c>
      <c r="BM396" s="224" t="s">
        <v>874</v>
      </c>
    </row>
    <row r="397" spans="1:65" s="2" customFormat="1" ht="16.5" customHeight="1">
      <c r="A397" s="38"/>
      <c r="B397" s="39"/>
      <c r="C397" s="212" t="s">
        <v>875</v>
      </c>
      <c r="D397" s="212" t="s">
        <v>131</v>
      </c>
      <c r="E397" s="213" t="s">
        <v>876</v>
      </c>
      <c r="F397" s="214" t="s">
        <v>877</v>
      </c>
      <c r="G397" s="215" t="s">
        <v>298</v>
      </c>
      <c r="H397" s="216">
        <v>1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427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427</v>
      </c>
      <c r="BM397" s="224" t="s">
        <v>878</v>
      </c>
    </row>
    <row r="398" spans="1:65" s="2" customFormat="1" ht="16.5" customHeight="1">
      <c r="A398" s="38"/>
      <c r="B398" s="39"/>
      <c r="C398" s="212" t="s">
        <v>879</v>
      </c>
      <c r="D398" s="212" t="s">
        <v>131</v>
      </c>
      <c r="E398" s="213" t="s">
        <v>880</v>
      </c>
      <c r="F398" s="214" t="s">
        <v>881</v>
      </c>
      <c r="G398" s="215" t="s">
        <v>298</v>
      </c>
      <c r="H398" s="216">
        <v>8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427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427</v>
      </c>
      <c r="BM398" s="224" t="s">
        <v>882</v>
      </c>
    </row>
    <row r="399" spans="1:65" s="2" customFormat="1" ht="16.5" customHeight="1">
      <c r="A399" s="38"/>
      <c r="B399" s="39"/>
      <c r="C399" s="212" t="s">
        <v>883</v>
      </c>
      <c r="D399" s="212" t="s">
        <v>131</v>
      </c>
      <c r="E399" s="213" t="s">
        <v>884</v>
      </c>
      <c r="F399" s="214" t="s">
        <v>885</v>
      </c>
      <c r="G399" s="215" t="s">
        <v>298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427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427</v>
      </c>
      <c r="BM399" s="224" t="s">
        <v>886</v>
      </c>
    </row>
    <row r="400" spans="1:65" s="2" customFormat="1" ht="16.5" customHeight="1">
      <c r="A400" s="38"/>
      <c r="B400" s="39"/>
      <c r="C400" s="212" t="s">
        <v>887</v>
      </c>
      <c r="D400" s="212" t="s">
        <v>131</v>
      </c>
      <c r="E400" s="213" t="s">
        <v>888</v>
      </c>
      <c r="F400" s="214" t="s">
        <v>889</v>
      </c>
      <c r="G400" s="215" t="s">
        <v>298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427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427</v>
      </c>
      <c r="BM400" s="224" t="s">
        <v>890</v>
      </c>
    </row>
    <row r="401" spans="1:65" s="2" customFormat="1" ht="16.5" customHeight="1">
      <c r="A401" s="38"/>
      <c r="B401" s="39"/>
      <c r="C401" s="212" t="s">
        <v>891</v>
      </c>
      <c r="D401" s="212" t="s">
        <v>131</v>
      </c>
      <c r="E401" s="213" t="s">
        <v>892</v>
      </c>
      <c r="F401" s="214" t="s">
        <v>893</v>
      </c>
      <c r="G401" s="215" t="s">
        <v>298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427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427</v>
      </c>
      <c r="BM401" s="224" t="s">
        <v>894</v>
      </c>
    </row>
    <row r="402" spans="1:65" s="2" customFormat="1" ht="16.5" customHeight="1">
      <c r="A402" s="38"/>
      <c r="B402" s="39"/>
      <c r="C402" s="212" t="s">
        <v>895</v>
      </c>
      <c r="D402" s="212" t="s">
        <v>131</v>
      </c>
      <c r="E402" s="213" t="s">
        <v>896</v>
      </c>
      <c r="F402" s="214" t="s">
        <v>897</v>
      </c>
      <c r="G402" s="215" t="s">
        <v>298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427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427</v>
      </c>
      <c r="BM402" s="224" t="s">
        <v>898</v>
      </c>
    </row>
    <row r="403" spans="1:65" s="2" customFormat="1" ht="16.5" customHeight="1">
      <c r="A403" s="38"/>
      <c r="B403" s="39"/>
      <c r="C403" s="212" t="s">
        <v>899</v>
      </c>
      <c r="D403" s="212" t="s">
        <v>131</v>
      </c>
      <c r="E403" s="213" t="s">
        <v>900</v>
      </c>
      <c r="F403" s="214" t="s">
        <v>901</v>
      </c>
      <c r="G403" s="215" t="s">
        <v>298</v>
      </c>
      <c r="H403" s="216">
        <v>3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427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427</v>
      </c>
      <c r="BM403" s="224" t="s">
        <v>902</v>
      </c>
    </row>
    <row r="404" spans="1:65" s="2" customFormat="1" ht="16.5" customHeight="1">
      <c r="A404" s="38"/>
      <c r="B404" s="39"/>
      <c r="C404" s="212" t="s">
        <v>903</v>
      </c>
      <c r="D404" s="212" t="s">
        <v>131</v>
      </c>
      <c r="E404" s="213" t="s">
        <v>904</v>
      </c>
      <c r="F404" s="214" t="s">
        <v>905</v>
      </c>
      <c r="G404" s="215" t="s">
        <v>298</v>
      </c>
      <c r="H404" s="216">
        <v>11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427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427</v>
      </c>
      <c r="BM404" s="224" t="s">
        <v>906</v>
      </c>
    </row>
    <row r="405" spans="1:65" s="2" customFormat="1" ht="16.5" customHeight="1">
      <c r="A405" s="38"/>
      <c r="B405" s="39"/>
      <c r="C405" s="212" t="s">
        <v>907</v>
      </c>
      <c r="D405" s="212" t="s">
        <v>131</v>
      </c>
      <c r="E405" s="213" t="s">
        <v>908</v>
      </c>
      <c r="F405" s="214" t="s">
        <v>909</v>
      </c>
      <c r="G405" s="215" t="s">
        <v>298</v>
      </c>
      <c r="H405" s="216">
        <v>14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427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427</v>
      </c>
      <c r="BM405" s="224" t="s">
        <v>910</v>
      </c>
    </row>
    <row r="406" spans="1:65" s="2" customFormat="1" ht="33" customHeight="1">
      <c r="A406" s="38"/>
      <c r="B406" s="39"/>
      <c r="C406" s="212" t="s">
        <v>911</v>
      </c>
      <c r="D406" s="212" t="s">
        <v>131</v>
      </c>
      <c r="E406" s="213" t="s">
        <v>912</v>
      </c>
      <c r="F406" s="214" t="s">
        <v>913</v>
      </c>
      <c r="G406" s="215" t="s">
        <v>134</v>
      </c>
      <c r="H406" s="216">
        <v>3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427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427</v>
      </c>
      <c r="BM406" s="224" t="s">
        <v>914</v>
      </c>
    </row>
    <row r="407" spans="1:65" s="2" customFormat="1" ht="33" customHeight="1">
      <c r="A407" s="38"/>
      <c r="B407" s="39"/>
      <c r="C407" s="212" t="s">
        <v>915</v>
      </c>
      <c r="D407" s="212" t="s">
        <v>131</v>
      </c>
      <c r="E407" s="213" t="s">
        <v>916</v>
      </c>
      <c r="F407" s="214" t="s">
        <v>917</v>
      </c>
      <c r="G407" s="215" t="s">
        <v>134</v>
      </c>
      <c r="H407" s="216">
        <v>1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427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427</v>
      </c>
      <c r="BM407" s="224" t="s">
        <v>918</v>
      </c>
    </row>
    <row r="408" spans="1:65" s="2" customFormat="1" ht="24.15" customHeight="1">
      <c r="A408" s="38"/>
      <c r="B408" s="39"/>
      <c r="C408" s="212" t="s">
        <v>919</v>
      </c>
      <c r="D408" s="212" t="s">
        <v>131</v>
      </c>
      <c r="E408" s="213" t="s">
        <v>920</v>
      </c>
      <c r="F408" s="214" t="s">
        <v>921</v>
      </c>
      <c r="G408" s="215" t="s">
        <v>134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427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427</v>
      </c>
      <c r="BM408" s="224" t="s">
        <v>922</v>
      </c>
    </row>
    <row r="409" spans="1:65" s="2" customFormat="1" ht="37.8" customHeight="1">
      <c r="A409" s="38"/>
      <c r="B409" s="39"/>
      <c r="C409" s="212" t="s">
        <v>923</v>
      </c>
      <c r="D409" s="212" t="s">
        <v>131</v>
      </c>
      <c r="E409" s="213" t="s">
        <v>924</v>
      </c>
      <c r="F409" s="214" t="s">
        <v>925</v>
      </c>
      <c r="G409" s="215" t="s">
        <v>134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427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427</v>
      </c>
      <c r="BM409" s="224" t="s">
        <v>926</v>
      </c>
    </row>
    <row r="410" spans="1:65" s="2" customFormat="1" ht="16.5" customHeight="1">
      <c r="A410" s="38"/>
      <c r="B410" s="39"/>
      <c r="C410" s="212" t="s">
        <v>927</v>
      </c>
      <c r="D410" s="212" t="s">
        <v>131</v>
      </c>
      <c r="E410" s="213" t="s">
        <v>928</v>
      </c>
      <c r="F410" s="214" t="s">
        <v>929</v>
      </c>
      <c r="G410" s="215" t="s">
        <v>298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427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427</v>
      </c>
      <c r="BM410" s="224" t="s">
        <v>930</v>
      </c>
    </row>
    <row r="411" spans="1:65" s="2" customFormat="1" ht="16.5" customHeight="1">
      <c r="A411" s="38"/>
      <c r="B411" s="39"/>
      <c r="C411" s="212" t="s">
        <v>931</v>
      </c>
      <c r="D411" s="212" t="s">
        <v>131</v>
      </c>
      <c r="E411" s="213" t="s">
        <v>932</v>
      </c>
      <c r="F411" s="214" t="s">
        <v>933</v>
      </c>
      <c r="G411" s="215" t="s">
        <v>298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427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427</v>
      </c>
      <c r="BM411" s="224" t="s">
        <v>934</v>
      </c>
    </row>
    <row r="412" spans="1:65" s="2" customFormat="1" ht="16.5" customHeight="1">
      <c r="A412" s="38"/>
      <c r="B412" s="39"/>
      <c r="C412" s="212" t="s">
        <v>935</v>
      </c>
      <c r="D412" s="212" t="s">
        <v>131</v>
      </c>
      <c r="E412" s="213" t="s">
        <v>936</v>
      </c>
      <c r="F412" s="214" t="s">
        <v>937</v>
      </c>
      <c r="G412" s="215" t="s">
        <v>298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427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427</v>
      </c>
      <c r="BM412" s="224" t="s">
        <v>938</v>
      </c>
    </row>
    <row r="413" spans="1:65" s="2" customFormat="1" ht="16.5" customHeight="1">
      <c r="A413" s="38"/>
      <c r="B413" s="39"/>
      <c r="C413" s="212" t="s">
        <v>939</v>
      </c>
      <c r="D413" s="212" t="s">
        <v>131</v>
      </c>
      <c r="E413" s="213" t="s">
        <v>940</v>
      </c>
      <c r="F413" s="214" t="s">
        <v>941</v>
      </c>
      <c r="G413" s="215" t="s">
        <v>298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427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427</v>
      </c>
      <c r="BM413" s="224" t="s">
        <v>942</v>
      </c>
    </row>
    <row r="414" spans="1:65" s="2" customFormat="1" ht="16.5" customHeight="1">
      <c r="A414" s="38"/>
      <c r="B414" s="39"/>
      <c r="C414" s="212" t="s">
        <v>943</v>
      </c>
      <c r="D414" s="212" t="s">
        <v>131</v>
      </c>
      <c r="E414" s="213" t="s">
        <v>944</v>
      </c>
      <c r="F414" s="214" t="s">
        <v>945</v>
      </c>
      <c r="G414" s="215" t="s">
        <v>298</v>
      </c>
      <c r="H414" s="216">
        <v>1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427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427</v>
      </c>
      <c r="BM414" s="224" t="s">
        <v>946</v>
      </c>
    </row>
    <row r="415" spans="1:63" s="12" customFormat="1" ht="22.8" customHeight="1">
      <c r="A415" s="12"/>
      <c r="B415" s="196"/>
      <c r="C415" s="197"/>
      <c r="D415" s="198" t="s">
        <v>75</v>
      </c>
      <c r="E415" s="210" t="s">
        <v>947</v>
      </c>
      <c r="F415" s="210" t="s">
        <v>948</v>
      </c>
      <c r="G415" s="197"/>
      <c r="H415" s="197"/>
      <c r="I415" s="200"/>
      <c r="J415" s="211">
        <f>BK415</f>
        <v>0</v>
      </c>
      <c r="K415" s="197"/>
      <c r="L415" s="202"/>
      <c r="M415" s="203"/>
      <c r="N415" s="204"/>
      <c r="O415" s="204"/>
      <c r="P415" s="205">
        <f>SUM(P416:P419)</f>
        <v>0</v>
      </c>
      <c r="Q415" s="204"/>
      <c r="R415" s="205">
        <f>SUM(R416:R419)</f>
        <v>0</v>
      </c>
      <c r="S415" s="204"/>
      <c r="T415" s="206">
        <f>SUM(T416:T419)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07" t="s">
        <v>129</v>
      </c>
      <c r="AT415" s="208" t="s">
        <v>75</v>
      </c>
      <c r="AU415" s="208" t="s">
        <v>81</v>
      </c>
      <c r="AY415" s="207" t="s">
        <v>128</v>
      </c>
      <c r="BK415" s="209">
        <f>SUM(BK416:BK419)</f>
        <v>0</v>
      </c>
    </row>
    <row r="416" spans="1:65" s="2" customFormat="1" ht="16.5" customHeight="1">
      <c r="A416" s="38"/>
      <c r="B416" s="39"/>
      <c r="C416" s="212" t="s">
        <v>949</v>
      </c>
      <c r="D416" s="212" t="s">
        <v>131</v>
      </c>
      <c r="E416" s="213" t="s">
        <v>950</v>
      </c>
      <c r="F416" s="214" t="s">
        <v>951</v>
      </c>
      <c r="G416" s="215" t="s">
        <v>134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427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427</v>
      </c>
      <c r="BM416" s="224" t="s">
        <v>952</v>
      </c>
    </row>
    <row r="417" spans="1:65" s="2" customFormat="1" ht="21.75" customHeight="1">
      <c r="A417" s="38"/>
      <c r="B417" s="39"/>
      <c r="C417" s="212" t="s">
        <v>953</v>
      </c>
      <c r="D417" s="212" t="s">
        <v>131</v>
      </c>
      <c r="E417" s="213" t="s">
        <v>954</v>
      </c>
      <c r="F417" s="214" t="s">
        <v>955</v>
      </c>
      <c r="G417" s="215" t="s">
        <v>134</v>
      </c>
      <c r="H417" s="216">
        <v>1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427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427</v>
      </c>
      <c r="BM417" s="224" t="s">
        <v>956</v>
      </c>
    </row>
    <row r="418" spans="1:65" s="2" customFormat="1" ht="16.5" customHeight="1">
      <c r="A418" s="38"/>
      <c r="B418" s="39"/>
      <c r="C418" s="212" t="s">
        <v>957</v>
      </c>
      <c r="D418" s="212" t="s">
        <v>131</v>
      </c>
      <c r="E418" s="213" t="s">
        <v>958</v>
      </c>
      <c r="F418" s="214" t="s">
        <v>959</v>
      </c>
      <c r="G418" s="215" t="s">
        <v>146</v>
      </c>
      <c r="H418" s="216">
        <v>1.5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427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427</v>
      </c>
      <c r="BM418" s="224" t="s">
        <v>960</v>
      </c>
    </row>
    <row r="419" spans="1:65" s="2" customFormat="1" ht="16.5" customHeight="1">
      <c r="A419" s="38"/>
      <c r="B419" s="39"/>
      <c r="C419" s="212" t="s">
        <v>961</v>
      </c>
      <c r="D419" s="212" t="s">
        <v>131</v>
      </c>
      <c r="E419" s="213" t="s">
        <v>962</v>
      </c>
      <c r="F419" s="214" t="s">
        <v>963</v>
      </c>
      <c r="G419" s="215" t="s">
        <v>134</v>
      </c>
      <c r="H419" s="216">
        <v>1</v>
      </c>
      <c r="I419" s="217"/>
      <c r="J419" s="218">
        <f>ROUND(I419*H419,2)</f>
        <v>0</v>
      </c>
      <c r="K419" s="219"/>
      <c r="L419" s="44"/>
      <c r="M419" s="270" t="s">
        <v>1</v>
      </c>
      <c r="N419" s="271" t="s">
        <v>42</v>
      </c>
      <c r="O419" s="272"/>
      <c r="P419" s="273">
        <f>O419*H419</f>
        <v>0</v>
      </c>
      <c r="Q419" s="273">
        <v>0</v>
      </c>
      <c r="R419" s="273">
        <f>Q419*H419</f>
        <v>0</v>
      </c>
      <c r="S419" s="273">
        <v>0</v>
      </c>
      <c r="T419" s="274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427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427</v>
      </c>
      <c r="BM419" s="224" t="s">
        <v>964</v>
      </c>
    </row>
    <row r="420" spans="1:31" s="2" customFormat="1" ht="6.95" customHeight="1">
      <c r="A420" s="38"/>
      <c r="B420" s="66"/>
      <c r="C420" s="67"/>
      <c r="D420" s="67"/>
      <c r="E420" s="67"/>
      <c r="F420" s="67"/>
      <c r="G420" s="67"/>
      <c r="H420" s="67"/>
      <c r="I420" s="67"/>
      <c r="J420" s="67"/>
      <c r="K420" s="67"/>
      <c r="L420" s="44"/>
      <c r="M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</row>
  </sheetData>
  <sheetProtection password="CC35" sheet="1" objects="1" scenarios="1" formatColumns="0" formatRows="0" autoFilter="0"/>
  <autoFilter ref="C135:K419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2023-10-26T07:01:01Z</dcterms:created>
  <dcterms:modified xsi:type="dcterms:W3CDTF">2023-10-26T07:01:03Z</dcterms:modified>
  <cp:category/>
  <cp:version/>
  <cp:contentType/>
  <cp:contentStatus/>
</cp:coreProperties>
</file>