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by...'!$C$135:$K$438</definedName>
    <definedName name="_xlnm.Print_Area" localSheetId="1">'Byt- - Stavební úpravy by...'!$C$4:$J$76,'Byt- - Stavební úpravy by...'!$C$82:$J$119,'Byt- - Stavební úpravy by...'!$C$125:$J$438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<sst xmlns="http://schemas.openxmlformats.org/spreadsheetml/2006/main" count="3866" uniqueCount="986">
  <si>
    <t>Export Komplet</t>
  </si>
  <si>
    <t/>
  </si>
  <si>
    <t>2.0</t>
  </si>
  <si>
    <t>ZAMOK</t>
  </si>
  <si>
    <t>False</t>
  </si>
  <si>
    <t>{775d62db-36ea-43dd-89e2-44c37dfb70fb}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</si>
  <si>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</si>
  <si>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</si>
  <si>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</si>
  <si>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</si>
  <si>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</si>
  <si>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</si>
  <si>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</si>
  <si>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</si>
  <si>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</si>
  <si>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</si>
  <si>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</si>
  <si>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1119, byt č. 38</t>
  </si>
  <si>
    <t>KSO:</t>
  </si>
  <si>
    <t>CC-CZ:</t>
  </si>
  <si>
    <t>Místo:</t>
  </si>
  <si>
    <t>Bazovského 1119, Praha 17-Řepy</t>
  </si>
  <si>
    <t>Datum:</t>
  </si>
  <si>
    <t>17. 5. 2024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</si>
  <si>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</si>
  <si>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</si>
  <si>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</si>
  <si>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</si>
  <si>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</si>
  <si>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</si>
  <si>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</si>
  <si>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</si>
  <si>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</si>
  <si>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</si>
  <si>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</si>
  <si>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</si>
  <si>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</si>
  <si>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</si>
  <si>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</si>
  <si>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</si>
  <si>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</si>
  <si>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</si>
  <si>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</si>
  <si>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</si>
  <si>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</si>
  <si>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</si>
  <si>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</si>
  <si>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</si>
  <si>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</si>
  <si>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</si>
  <si>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</si>
  <si>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</si>
  <si>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</si>
  <si>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</si>
  <si>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</si>
  <si>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</si>
  <si>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</si>
  <si>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</si>
  <si>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</si>
  <si>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</si>
  <si>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</si>
  <si>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</si>
  <si>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</si>
  <si>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</si>
  <si>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</si>
  <si>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</si>
  <si>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</si>
  <si>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</si>
  <si>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</si>
  <si>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</si>
  <si>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</si>
  <si>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</si>
  <si>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</si>
  <si>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</si>
  <si>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</si>
  <si>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</si>
  <si>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</si>
  <si>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</si>
  <si>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</si>
  <si>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</si>
  <si>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</si>
  <si>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</si>
  <si>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</si>
  <si>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</si>
  <si>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</si>
  <si>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</si>
  <si>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</si>
  <si>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</si>
  <si>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</si>
  <si>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</si>
  <si>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</si>
  <si>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</si>
  <si>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</si>
  <si>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</si>
  <si>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</si>
  <si>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</si>
  <si>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</si>
  <si>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</si>
  <si>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</si>
  <si>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</si>
  <si>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</si>
  <si>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</si>
  <si>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</si>
  <si>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</si>
  <si>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</si>
  <si>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</si>
  <si>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</si>
  <si>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</si>
  <si>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</si>
  <si>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</si>
  <si>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</si>
  <si>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</si>
  <si>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</si>
  <si>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</si>
  <si>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</si>
  <si>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</si>
  <si>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</si>
  <si>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</si>
  <si>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</si>
  <si>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</si>
  <si>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</si>
  <si>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</si>
  <si>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</si>
  <si>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</si>
  <si>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</si>
  <si>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</si>
  <si>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</si>
  <si>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</si>
  <si>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</si>
  <si>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</si>
  <si>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</si>
  <si>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</si>
  <si>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</si>
  <si>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</si>
  <si>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</si>
  <si>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</si>
  <si>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</si>
  <si>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</si>
  <si>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</si>
  <si>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</si>
  <si>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</si>
  <si>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</si>
  <si>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</si>
  <si>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</si>
  <si>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</si>
  <si>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</si>
  <si>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</si>
  <si>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</si>
  <si>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</si>
  <si>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</si>
  <si>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</si>
  <si>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</si>
  <si>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</si>
  <si>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</si>
  <si>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</si>
  <si>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</si>
  <si>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</si>
  <si>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</si>
  <si>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</si>
  <si>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</si>
  <si>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</si>
  <si>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</si>
  <si>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</si>
  <si>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</si>
  <si>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</si>
  <si>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</si>
  <si>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</si>
  <si>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</si>
  <si>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</si>
  <si>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</si>
  <si>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</si>
  <si>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</si>
  <si>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</si>
  <si>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</si>
  <si>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</si>
  <si>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</si>
  <si>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</si>
  <si>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</si>
  <si>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</si>
  <si>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</si>
  <si>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</si>
  <si>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</si>
  <si>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</si>
  <si>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</si>
  <si>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</si>
  <si>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</si>
  <si>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</si>
  <si>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</si>
  <si>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</si>
  <si>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</si>
  <si>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</si>
  <si>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</si>
  <si>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</si>
  <si>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</si>
  <si>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</si>
  <si>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</si>
  <si>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</si>
  <si>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</si>
  <si>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</si>
  <si>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</si>
  <si>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</si>
  <si>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</si>
  <si>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</si>
  <si>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</si>
  <si>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</si>
  <si>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</si>
  <si>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</si>
  <si>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</si>
  <si>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</si>
  <si>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</si>
  <si>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</si>
  <si>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</si>
  <si>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</si>
  <si>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</si>
  <si>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</si>
  <si>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</si>
  <si>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</si>
  <si>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</si>
  <si>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</si>
  <si>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</si>
  <si>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</si>
  <si>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</si>
  <si>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</si>
  <si>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</si>
  <si>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</si>
  <si>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</si>
  <si>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</si>
  <si>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</si>
  <si>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</si>
  <si>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</si>
  <si>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</si>
  <si>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</si>
  <si>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</si>
  <si>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</si>
  <si>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</si>
  <si>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</si>
  <si>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</si>
  <si>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</si>
  <si>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</si>
  <si>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</si>
  <si>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</si>
  <si>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</si>
  <si>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</si>
  <si>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</si>
  <si>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</si>
  <si>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</si>
  <si>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</si>
  <si>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</si>
  <si>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</si>
  <si>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</si>
  <si>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</si>
  <si>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</si>
  <si>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</si>
  <si>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</si>
  <si>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</si>
  <si>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</si>
  <si>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</si>
  <si>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</si>
  <si>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</si>
  <si>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</si>
  <si>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</si>
  <si>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</si>
  <si>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7,4+10,6+16,9+5,1+1+2</t>
  </si>
  <si>
    <t>28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</si>
  <si>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</si>
  <si>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</si>
  <si>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</si>
  <si>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</si>
  <si>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</si>
  <si>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</si>
  <si>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1,1*2+0,98</t>
  </si>
  <si>
    <t>1,73*2+1,2*2-0,6</t>
  </si>
  <si>
    <t>29</t>
  </si>
  <si>
    <t>776991821</t>
  </si>
  <si>
    <t>Odstranění lepidla ručně z podlah</t>
  </si>
  <si>
    <t>-1242859949</t>
  </si>
  <si>
    <t>43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</si>
  <si>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</si>
  <si>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</si>
  <si>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</si>
  <si>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</si>
  <si>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</si>
  <si>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</si>
  <si>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</si>
  <si>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</si>
  <si>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</si>
  <si>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</si>
  <si>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</si>
  <si>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</si>
  <si>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</si>
  <si>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</si>
  <si>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</si>
  <si>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</si>
  <si>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</si>
  <si>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</si>
  <si>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</si>
  <si>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</si>
  <si>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</si>
  <si>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</si>
  <si>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</si>
  <si>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</si>
  <si>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</si>
  <si>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766825811</t>
  </si>
  <si>
    <t>Demontáž truhlářských vestavěných skříní jednokřídlových</t>
  </si>
  <si>
    <t>-1525264550</t>
  </si>
  <si>
    <t>36</t>
  </si>
  <si>
    <t>766825813</t>
  </si>
  <si>
    <t>Demontáž truhlářských  skříní atyp. / kuchyně/</t>
  </si>
  <si>
    <t>2121834597</t>
  </si>
  <si>
    <t>37</t>
  </si>
  <si>
    <t>969011120</t>
  </si>
  <si>
    <t>Demontáž potrubí ZTI+VZT+ rozvody elektro</t>
  </si>
  <si>
    <t>soub</t>
  </si>
  <si>
    <t>2101970879</t>
  </si>
  <si>
    <t>38</t>
  </si>
  <si>
    <t>969011121</t>
  </si>
  <si>
    <t>Zaslepení vývodů instalací</t>
  </si>
  <si>
    <t>-924492923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</si>
  <si>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</si>
  <si>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</si>
  <si>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</si>
  <si>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</si>
  <si>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</si>
  <si>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</si>
  <si>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</si>
  <si>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</si>
  <si>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</si>
  <si>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</si>
  <si>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</si>
  <si>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</si>
  <si>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</si>
  <si>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</si>
  <si>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</si>
  <si>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6,584*10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</si>
  <si>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</si>
  <si>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</si>
  <si>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</si>
  <si>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</si>
  <si>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</si>
  <si>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</si>
  <si>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</si>
  <si>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</si>
  <si>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</si>
  <si>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</si>
  <si>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</si>
  <si>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</si>
  <si>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</si>
  <si>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</si>
  <si>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</si>
  <si>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</si>
  <si>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</si>
  <si>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</si>
  <si>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</si>
  <si>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</si>
  <si>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3,6*1,02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</si>
  <si>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</si>
  <si>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</si>
  <si>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</si>
  <si>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</si>
  <si>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</si>
  <si>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</si>
  <si>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</si>
  <si>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</si>
  <si>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</si>
  <si>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</si>
  <si>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</si>
  <si>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</si>
  <si>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</si>
  <si>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-664194793</t>
  </si>
  <si>
    <t>49</t>
  </si>
  <si>
    <t>721174042</t>
  </si>
  <si>
    <t>Potrubí kanalizační z PP připojovací systém HT DN 40</t>
  </si>
  <si>
    <t>-780254168</t>
  </si>
  <si>
    <t>50</t>
  </si>
  <si>
    <t>721174043</t>
  </si>
  <si>
    <t>Potrubí kanalizační z PP připojovací systém HT DN 50</t>
  </si>
  <si>
    <t>1476288295</t>
  </si>
  <si>
    <t>51</t>
  </si>
  <si>
    <t>721226510</t>
  </si>
  <si>
    <t>Zápachová uzávěrka umyvadlo DN 40</t>
  </si>
  <si>
    <t>-1760740188</t>
  </si>
  <si>
    <t>52</t>
  </si>
  <si>
    <t>721226520</t>
  </si>
  <si>
    <t>Zápachová uzávěrka dřez DN 50</t>
  </si>
  <si>
    <t>-9954416</t>
  </si>
  <si>
    <t>53</t>
  </si>
  <si>
    <t>721290111</t>
  </si>
  <si>
    <t>Zkouška těsnosti potrubí kanalizace vodou do DN 125</t>
  </si>
  <si>
    <t>697753780</t>
  </si>
  <si>
    <t>3,5+1,1+1</t>
  </si>
  <si>
    <t>54</t>
  </si>
  <si>
    <t>721290191</t>
  </si>
  <si>
    <t>Drobný instalační materiál</t>
  </si>
  <si>
    <t>454834296</t>
  </si>
  <si>
    <t>55</t>
  </si>
  <si>
    <t>721290192</t>
  </si>
  <si>
    <t>Stavební přípomoce</t>
  </si>
  <si>
    <t>1131025449</t>
  </si>
  <si>
    <t>56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</si>
  <si>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</si>
  <si>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</si>
  <si>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</si>
  <si>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</si>
  <si>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</si>
  <si>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57</t>
  </si>
  <si>
    <t>722174001</t>
  </si>
  <si>
    <t>Potrubí vodovodní plastové PPR svar polyfuze PN 16 D 16 x 2,2 mm</t>
  </si>
  <si>
    <t>-630825325</t>
  </si>
  <si>
    <t>58</t>
  </si>
  <si>
    <t>722181221</t>
  </si>
  <si>
    <t>Ochrana vodovodního potrubí přilepenými tepelně izolačními trubicemi z PE tl do 10 mm DN do 22 mm</t>
  </si>
  <si>
    <t>1496700823</t>
  </si>
  <si>
    <t>59</t>
  </si>
  <si>
    <t>722181231</t>
  </si>
  <si>
    <t>Ochrana vodovodního potrubí přilepenými tepelně izolačními trubicemi z PE tl do 15 mm DN do 22 mm</t>
  </si>
  <si>
    <t>-550669057</t>
  </si>
  <si>
    <t>60</t>
  </si>
  <si>
    <t>722240121</t>
  </si>
  <si>
    <t>Kohout kulový plastový PPR DN 16</t>
  </si>
  <si>
    <t>-2016611362</t>
  </si>
  <si>
    <t>61</t>
  </si>
  <si>
    <t>722290215</t>
  </si>
  <si>
    <t>Zkouška těsnosti vodovodního potrubí hrdlového nebo přírubového do DN 100</t>
  </si>
  <si>
    <t>1911151028</t>
  </si>
  <si>
    <t>62</t>
  </si>
  <si>
    <t>722290234</t>
  </si>
  <si>
    <t>Proplach a dezinfekce vodovodního potrubí do DN 80</t>
  </si>
  <si>
    <t>528314932</t>
  </si>
  <si>
    <t>63</t>
  </si>
  <si>
    <t>722290291</t>
  </si>
  <si>
    <t>1647539305</t>
  </si>
  <si>
    <t>64</t>
  </si>
  <si>
    <t>722290292</t>
  </si>
  <si>
    <t>Drobý instalační materiál</t>
  </si>
  <si>
    <t>-1991188292</t>
  </si>
  <si>
    <t>65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</si>
  <si>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</si>
  <si>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</si>
  <si>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</si>
  <si>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</si>
  <si>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</si>
  <si>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66</t>
  </si>
  <si>
    <t>725112171</t>
  </si>
  <si>
    <t xml:space="preserve">Kombi klozet </t>
  </si>
  <si>
    <t>1781760770</t>
  </si>
  <si>
    <t>67</t>
  </si>
  <si>
    <t>725211621</t>
  </si>
  <si>
    <t>Umyvadlo keram</t>
  </si>
  <si>
    <t>557308810</t>
  </si>
  <si>
    <t>68</t>
  </si>
  <si>
    <t>725311121</t>
  </si>
  <si>
    <t>Drez nerez</t>
  </si>
  <si>
    <t>-1833286398</t>
  </si>
  <si>
    <t>69</t>
  </si>
  <si>
    <t>725813112</t>
  </si>
  <si>
    <t xml:space="preserve">rohový uzávěr  DN 15 </t>
  </si>
  <si>
    <t>909771617</t>
  </si>
  <si>
    <t>70</t>
  </si>
  <si>
    <t>725813113</t>
  </si>
  <si>
    <t>Výtokový ventil T212-DN15</t>
  </si>
  <si>
    <t>909138823</t>
  </si>
  <si>
    <t>71</t>
  </si>
  <si>
    <t>725821325</t>
  </si>
  <si>
    <t>Baterie drezová</t>
  </si>
  <si>
    <t>-1470167571</t>
  </si>
  <si>
    <t>72</t>
  </si>
  <si>
    <t>725822612</t>
  </si>
  <si>
    <t>Baterie umyv stoj páka+výpust</t>
  </si>
  <si>
    <t>130062556</t>
  </si>
  <si>
    <t>73</t>
  </si>
  <si>
    <t>725841311</t>
  </si>
  <si>
    <t>Baterie sprchová nástěnná</t>
  </si>
  <si>
    <t>-341654507</t>
  </si>
  <si>
    <t>74</t>
  </si>
  <si>
    <t>725860202</t>
  </si>
  <si>
    <t>Sifon dřezový HL100G</t>
  </si>
  <si>
    <t>-569363639</t>
  </si>
  <si>
    <t>75</t>
  </si>
  <si>
    <t>725860203</t>
  </si>
  <si>
    <t>Sifon sprchový  HL 522</t>
  </si>
  <si>
    <t>-227060783</t>
  </si>
  <si>
    <t>76</t>
  </si>
  <si>
    <t>725860212</t>
  </si>
  <si>
    <t>Sifon umyvadlový HL134.0 pod omítku</t>
  </si>
  <si>
    <t>1030810032</t>
  </si>
  <si>
    <t>77</t>
  </si>
  <si>
    <t>725901</t>
  </si>
  <si>
    <t>Sporák se sklokeramickou deskou - DODÁVKA+MONTÁŽ</t>
  </si>
  <si>
    <t>85778263</t>
  </si>
  <si>
    <t>78</t>
  </si>
  <si>
    <t>725902</t>
  </si>
  <si>
    <t>Sprchová vanička - polyban akrylát 1200/700 vč.- zástěny 120/140</t>
  </si>
  <si>
    <t>-1010161381</t>
  </si>
  <si>
    <t>79</t>
  </si>
  <si>
    <t>998725102</t>
  </si>
  <si>
    <t>Přesun hmot tonážní pro zařizovací předměty v objektech v do 12 m</t>
  </si>
  <si>
    <t>-521361160</t>
  </si>
  <si>
    <t>80</t>
  </si>
  <si>
    <t>Pol5</t>
  </si>
  <si>
    <t>Sifon stěnový -  HL400</t>
  </si>
  <si>
    <t>-765668328</t>
  </si>
  <si>
    <t>81</t>
  </si>
  <si>
    <t>Pol7</t>
  </si>
  <si>
    <t>topný žebřík 960/450 mm- DODÁVKA+MONTÁŽ (koupelna)</t>
  </si>
  <si>
    <t>1502956261</t>
  </si>
  <si>
    <t>82</t>
  </si>
  <si>
    <t>Pol8</t>
  </si>
  <si>
    <t>Zrcadlo s poličkou   DODÁVKA+MONTÁŽ</t>
  </si>
  <si>
    <t>1541391059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</si>
  <si>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</si>
  <si>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</si>
  <si>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</si>
  <si>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</si>
  <si>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</si>
  <si>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</si>
  <si>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</si>
  <si>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</si>
  <si>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</si>
  <si>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</si>
  <si>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</si>
  <si>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</si>
  <si>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</si>
  <si>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</si>
  <si>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</si>
  <si>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</si>
  <si>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</si>
  <si>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</si>
  <si>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</si>
  <si>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</si>
  <si>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</si>
  <si>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</si>
  <si>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</si>
  <si>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</si>
  <si>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</si>
  <si>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</si>
  <si>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</si>
  <si>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</si>
  <si>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</si>
  <si>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</si>
  <si>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</si>
  <si>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</si>
  <si>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</si>
  <si>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</si>
  <si>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</si>
  <si>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</si>
  <si>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</si>
  <si>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</si>
  <si>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</si>
  <si>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</si>
  <si>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</si>
  <si>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</si>
  <si>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</si>
  <si>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</si>
  <si>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</si>
  <si>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</si>
  <si>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</si>
  <si>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</si>
  <si>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</si>
  <si>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</si>
  <si>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</si>
  <si>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</si>
  <si>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</si>
  <si>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-2024615848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</si>
  <si>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</si>
  <si>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</si>
  <si>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</si>
  <si>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</si>
  <si>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</si>
  <si>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</si>
  <si>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</si>
  <si>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</si>
  <si>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</si>
  <si>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</si>
  <si>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</si>
  <si>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</si>
  <si>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</si>
  <si>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367430176</t>
  </si>
  <si>
    <t>98</t>
  </si>
  <si>
    <t>771121011</t>
  </si>
  <si>
    <t>Nátěr penetrační na podlahu</t>
  </si>
  <si>
    <t>1728941471</t>
  </si>
  <si>
    <t>771151012</t>
  </si>
  <si>
    <t>Samonivelační stěrka podlah pevnosti 20 MPa tl přes 3 do 5 mm</t>
  </si>
  <si>
    <t>-1280605794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</si>
  <si>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</si>
  <si>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</si>
  <si>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</si>
  <si>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</si>
  <si>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</si>
  <si>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</si>
  <si>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</si>
  <si>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</si>
  <si>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3,6*1,1 'Přepočtené koeficientem množství</t>
  </si>
  <si>
    <t>102</t>
  </si>
  <si>
    <t>771577151</t>
  </si>
  <si>
    <t>Příplatek k montáži podlah keramických do malty za plochu do 5 m2</t>
  </si>
  <si>
    <t>82674836</t>
  </si>
  <si>
    <t>103</t>
  </si>
  <si>
    <t>771591112</t>
  </si>
  <si>
    <t>Izolace pod dlažbu nátěrem nebo stěrkou ve dvou vrstvách</t>
  </si>
  <si>
    <t>-2057450249</t>
  </si>
  <si>
    <t>104</t>
  </si>
  <si>
    <t>771591241</t>
  </si>
  <si>
    <t>Izolace těsnícími pásy vnitřní kout</t>
  </si>
  <si>
    <t>-43895510</t>
  </si>
  <si>
    <t>105</t>
  </si>
  <si>
    <t>771591264</t>
  </si>
  <si>
    <t>Izolace těsnícími pásy mezi podlahou a stěnou</t>
  </si>
  <si>
    <t>571812258</t>
  </si>
  <si>
    <t>1,75*2+1,25*2+1,1*2+0,95*2</t>
  </si>
  <si>
    <t>106</t>
  </si>
  <si>
    <t>771592011</t>
  </si>
  <si>
    <t>Čištění vnitřních ploch podlah nebo schodišť po položení dlažby chemickými prostředky</t>
  </si>
  <si>
    <t>1222683394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</si>
  <si>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</si>
  <si>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</si>
  <si>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</si>
  <si>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</si>
  <si>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</si>
  <si>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</si>
  <si>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</si>
  <si>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</si>
  <si>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</si>
  <si>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</si>
  <si>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</si>
  <si>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</si>
  <si>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</si>
  <si>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</si>
  <si>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</si>
  <si>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</si>
  <si>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</si>
  <si>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</si>
  <si>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</si>
  <si>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</si>
  <si>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</si>
  <si>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1653614619</t>
  </si>
  <si>
    <t>111</t>
  </si>
  <si>
    <t>776121321</t>
  </si>
  <si>
    <t>Neředěná penetrace savého podkladu povlakových podlah</t>
  </si>
  <si>
    <t>843491221</t>
  </si>
  <si>
    <t>112</t>
  </si>
  <si>
    <t>776141112</t>
  </si>
  <si>
    <t>Vyrovnání podkladu povlakových podlah stěrkou pevnosti 20 MPa tl přes 3 do 5 mm</t>
  </si>
  <si>
    <t>-476789030</t>
  </si>
  <si>
    <t>113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</si>
  <si>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</si>
  <si>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</si>
  <si>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</si>
  <si>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</si>
  <si>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</si>
  <si>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</si>
  <si>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114</t>
  </si>
  <si>
    <t>284110081</t>
  </si>
  <si>
    <t xml:space="preserve">lišta speciální soklová </t>
  </si>
  <si>
    <t>344117318</t>
  </si>
  <si>
    <t>43,54*1,04 'Přepočtené koeficientem množství</t>
  </si>
  <si>
    <t>115</t>
  </si>
  <si>
    <t>776521100</t>
  </si>
  <si>
    <t>Lepení pásů povlakových podlah plastových</t>
  </si>
  <si>
    <t>-863558226</t>
  </si>
  <si>
    <t>7+10,5+16,8+4,9</t>
  </si>
  <si>
    <t>116</t>
  </si>
  <si>
    <t>284122551</t>
  </si>
  <si>
    <t>podlahovina PVC</t>
  </si>
  <si>
    <t>929100025</t>
  </si>
  <si>
    <t>38,416*1,04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</si>
  <si>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</si>
  <si>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</si>
  <si>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</si>
  <si>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</si>
  <si>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</si>
  <si>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</si>
  <si>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</si>
  <si>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</si>
  <si>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</si>
  <si>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1755914111</t>
  </si>
  <si>
    <t>119</t>
  </si>
  <si>
    <t>781121011</t>
  </si>
  <si>
    <t>Nátěr penetrační na stěnu</t>
  </si>
  <si>
    <t>-300229917</t>
  </si>
  <si>
    <t>120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</si>
  <si>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</si>
  <si>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</si>
  <si>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</si>
  <si>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</si>
  <si>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</si>
  <si>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121</t>
  </si>
  <si>
    <t>781131264</t>
  </si>
  <si>
    <t>Izolace pod obklad těsnícími pásy mezi podlahou a stěnou</t>
  </si>
  <si>
    <t>-1475703238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</si>
  <si>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</si>
  <si>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</si>
  <si>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</si>
  <si>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</si>
  <si>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</si>
  <si>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</si>
  <si>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</si>
  <si>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</si>
  <si>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</si>
  <si>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123</t>
  </si>
  <si>
    <t>597610000</t>
  </si>
  <si>
    <t>keramický obklad</t>
  </si>
  <si>
    <t>-1410715031</t>
  </si>
  <si>
    <t>21,1*1,1 'Přepočtené koeficientem množství</t>
  </si>
  <si>
    <t>124</t>
  </si>
  <si>
    <t>781477111</t>
  </si>
  <si>
    <t>Příplatek k montáži obkladů vnitřních keramických hladkých za plochu do 10 m2</t>
  </si>
  <si>
    <t>-1226646755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</si>
  <si>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</si>
  <si>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</si>
  <si>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</si>
  <si>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</si>
  <si>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</si>
  <si>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</si>
  <si>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</si>
  <si>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126</t>
  </si>
  <si>
    <t>781492211</t>
  </si>
  <si>
    <t>Montáž profilů rohových lepených flexibilním cementovým lepidlem</t>
  </si>
  <si>
    <t>-1872468242</t>
  </si>
  <si>
    <t>6*2</t>
  </si>
  <si>
    <t>4*1</t>
  </si>
  <si>
    <t>127</t>
  </si>
  <si>
    <t>19416005</t>
  </si>
  <si>
    <t>lišta ukončovací z eloxovaného hliníku 10mm</t>
  </si>
  <si>
    <t>-97635229</t>
  </si>
  <si>
    <t>28*1,05 'Přepočtené koeficientem množství</t>
  </si>
  <si>
    <t>128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</si>
  <si>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</si>
  <si>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</si>
  <si>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</si>
  <si>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</si>
  <si>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</si>
  <si>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129</t>
  </si>
  <si>
    <t>1501916370</t>
  </si>
  <si>
    <t>9,12*1,05 'Přepočtené koeficientem množství</t>
  </si>
  <si>
    <t>130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</si>
  <si>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</si>
  <si>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</si>
  <si>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</si>
  <si>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</si>
  <si>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</si>
  <si>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131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</si>
  <si>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</si>
  <si>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</si>
  <si>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</si>
  <si>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</si>
  <si>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</si>
  <si>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132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</si>
  <si>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</si>
  <si>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</si>
  <si>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</si>
  <si>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</si>
  <si>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</si>
  <si>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133</t>
  </si>
  <si>
    <t>783315101</t>
  </si>
  <si>
    <t>Mezinátěr jednonásobný syntetický standardní zámečnických konstrukcí</t>
  </si>
  <si>
    <t>-1181583381</t>
  </si>
  <si>
    <t>134</t>
  </si>
  <si>
    <t>783317101</t>
  </si>
  <si>
    <t>Krycí jednonásobný syntetický standardní nátěr zámečnických konstrukcí</t>
  </si>
  <si>
    <t>-1318581461</t>
  </si>
  <si>
    <t>135</t>
  </si>
  <si>
    <t>783321100</t>
  </si>
  <si>
    <t>Nátěry syntetické - otopná tělesa, potrubí ÚT</t>
  </si>
  <si>
    <t>129337366</t>
  </si>
  <si>
    <t>784</t>
  </si>
  <si>
    <t>Dokončovací práce - malby</t>
  </si>
  <si>
    <t>136</t>
  </si>
  <si>
    <t>784111001</t>
  </si>
  <si>
    <t>Oprášení (ometení ) podkladu v místnostech výšky do 3,80 m</t>
  </si>
  <si>
    <t>55485777</t>
  </si>
  <si>
    <t>42,8</t>
  </si>
  <si>
    <t>137</t>
  </si>
  <si>
    <t>784121001</t>
  </si>
  <si>
    <t>Oškrabání malby v mísnostech v do 3,80 m</t>
  </si>
  <si>
    <t>-697976447</t>
  </si>
  <si>
    <t>138</t>
  </si>
  <si>
    <t>784171111</t>
  </si>
  <si>
    <t>Zakrytí vnitřních ploch stěn v místnostech výšky do 3,80 m</t>
  </si>
  <si>
    <t>1931434798</t>
  </si>
  <si>
    <t>1,8*1,55*2</t>
  </si>
  <si>
    <t>139</t>
  </si>
  <si>
    <t>581248431</t>
  </si>
  <si>
    <t>fólie pro malířské potřeby zakrývací</t>
  </si>
  <si>
    <t>-1418744244</t>
  </si>
  <si>
    <t>5,58*1,05 'Přepočtené koeficientem množství</t>
  </si>
  <si>
    <t>140</t>
  </si>
  <si>
    <t>784181121</t>
  </si>
  <si>
    <t>Hloubková jednonásobná penetrace podkladu v místnostech výšky do 3,80 m</t>
  </si>
  <si>
    <t>-554997256</t>
  </si>
  <si>
    <t>160,592</t>
  </si>
  <si>
    <t>141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</si>
  <si>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</si>
  <si>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</si>
  <si>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</si>
  <si>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</si>
  <si>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</si>
  <si>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142</t>
  </si>
  <si>
    <t>786624111</t>
  </si>
  <si>
    <t>Montáž lamelové žaluzie do oken zdvojených dřevěných otevíravých, sklápěcích a vyklápěcích</t>
  </si>
  <si>
    <t>968979338</t>
  </si>
  <si>
    <t>143</t>
  </si>
  <si>
    <t>553462000</t>
  </si>
  <si>
    <t>žaluzie horizontální interiérové</t>
  </si>
  <si>
    <t>708826218</t>
  </si>
  <si>
    <t>144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</si>
  <si>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</si>
  <si>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</si>
  <si>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</si>
  <si>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</si>
  <si>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</si>
  <si>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</si>
  <si>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145</t>
  </si>
  <si>
    <t>210 00-01</t>
  </si>
  <si>
    <t>rozvadec RB vcet. jistice a vybavení</t>
  </si>
  <si>
    <t>-392178354</t>
  </si>
  <si>
    <t>146</t>
  </si>
  <si>
    <t>210 00-03</t>
  </si>
  <si>
    <t>zásuvka TV, SAT, VKV</t>
  </si>
  <si>
    <t>752043836</t>
  </si>
  <si>
    <t>147</t>
  </si>
  <si>
    <t>210 00-04</t>
  </si>
  <si>
    <t>zvýšení príkonu u PRE z 1x20A na 3x25A /ceníková cena 11000/+ vyřízení</t>
  </si>
  <si>
    <t>-1550185220</t>
  </si>
  <si>
    <t>148</t>
  </si>
  <si>
    <t>210 00-05</t>
  </si>
  <si>
    <t>zkoušky, revize, príprava odberného místa</t>
  </si>
  <si>
    <t>866859076</t>
  </si>
  <si>
    <t>149</t>
  </si>
  <si>
    <t>210 00-06</t>
  </si>
  <si>
    <t>domovní telefon</t>
  </si>
  <si>
    <t>-852044734</t>
  </si>
  <si>
    <t>150</t>
  </si>
  <si>
    <t>210800105</t>
  </si>
  <si>
    <t>Kabel CYKY 750 V 3x1,5 mm2 uložený pod omítkou vcetne dodávky kabelu 3Cx1,5</t>
  </si>
  <si>
    <t>-1963382557</t>
  </si>
  <si>
    <t>151</t>
  </si>
  <si>
    <t>210800106</t>
  </si>
  <si>
    <t>Kabel CYKY 750 V 3x2,5 mm2 uložený pod omítkou vcetne dodávky kabelu 3Cx2,5</t>
  </si>
  <si>
    <t>-885619672</t>
  </si>
  <si>
    <t>152</t>
  </si>
  <si>
    <t>Pol09</t>
  </si>
  <si>
    <t>Kabel CYKY 5Cx2,5</t>
  </si>
  <si>
    <t>-889774866</t>
  </si>
  <si>
    <t>153</t>
  </si>
  <si>
    <t>Pol10</t>
  </si>
  <si>
    <t>Kabel CYKY 3Ax1,5</t>
  </si>
  <si>
    <t>620229546</t>
  </si>
  <si>
    <t>154</t>
  </si>
  <si>
    <t>Pol11</t>
  </si>
  <si>
    <t>Kabel CYKY 2Ax1,5</t>
  </si>
  <si>
    <t>-1880915043</t>
  </si>
  <si>
    <t>155</t>
  </si>
  <si>
    <t>Pol12</t>
  </si>
  <si>
    <t>Kabel CYKY 5Cx6</t>
  </si>
  <si>
    <t>354748223</t>
  </si>
  <si>
    <t>156</t>
  </si>
  <si>
    <t>Pol13</t>
  </si>
  <si>
    <t>Kabel CY6</t>
  </si>
  <si>
    <t>-1135927840</t>
  </si>
  <si>
    <t>157</t>
  </si>
  <si>
    <t>Pol14</t>
  </si>
  <si>
    <t>podlahová lišta LP35 s prísluš</t>
  </si>
  <si>
    <t>27496285</t>
  </si>
  <si>
    <t>158</t>
  </si>
  <si>
    <t>Pol15</t>
  </si>
  <si>
    <t>koax kabel</t>
  </si>
  <si>
    <t>-2047493495</t>
  </si>
  <si>
    <t>159</t>
  </si>
  <si>
    <t>Pol16</t>
  </si>
  <si>
    <t>svorkovnice 5pol</t>
  </si>
  <si>
    <t>-90919326</t>
  </si>
  <si>
    <t>160</t>
  </si>
  <si>
    <t>Pol17</t>
  </si>
  <si>
    <t>seriový prepínac</t>
  </si>
  <si>
    <t>-613113248</t>
  </si>
  <si>
    <t>161</t>
  </si>
  <si>
    <t>Pol18</t>
  </si>
  <si>
    <t>Strídavý prepinac</t>
  </si>
  <si>
    <t>-116248671</t>
  </si>
  <si>
    <t>162</t>
  </si>
  <si>
    <t>Pol19</t>
  </si>
  <si>
    <t>prístrojový nosic pro LP35</t>
  </si>
  <si>
    <t>-1374340514</t>
  </si>
  <si>
    <t>163</t>
  </si>
  <si>
    <t>Pol20</t>
  </si>
  <si>
    <t>1pol vypinac</t>
  </si>
  <si>
    <t>251307629</t>
  </si>
  <si>
    <t>164</t>
  </si>
  <si>
    <t>Pol21</t>
  </si>
  <si>
    <t>styk. Ovladac</t>
  </si>
  <si>
    <t>189875150</t>
  </si>
  <si>
    <t>165</t>
  </si>
  <si>
    <t>Pol22</t>
  </si>
  <si>
    <t>zásuvka dvojnásobná</t>
  </si>
  <si>
    <t>1059700207</t>
  </si>
  <si>
    <t>166</t>
  </si>
  <si>
    <t>Pol23</t>
  </si>
  <si>
    <t>jistic 3B25/3</t>
  </si>
  <si>
    <t>-412310243</t>
  </si>
  <si>
    <t>167</t>
  </si>
  <si>
    <t>Pol24</t>
  </si>
  <si>
    <t>LK 80x20R1</t>
  </si>
  <si>
    <t>-1900679152</t>
  </si>
  <si>
    <t>168</t>
  </si>
  <si>
    <t>Pol25</t>
  </si>
  <si>
    <t>LK 80x28 2ZK</t>
  </si>
  <si>
    <t>-155468941</t>
  </si>
  <si>
    <t>169</t>
  </si>
  <si>
    <t>Pol26</t>
  </si>
  <si>
    <t>LK 80x28 2R</t>
  </si>
  <si>
    <t>-623469363</t>
  </si>
  <si>
    <t>170</t>
  </si>
  <si>
    <t>Pol27</t>
  </si>
  <si>
    <t>vícko VLK80 2R</t>
  </si>
  <si>
    <t>-1768718086</t>
  </si>
  <si>
    <t>171</t>
  </si>
  <si>
    <t>Pol28</t>
  </si>
  <si>
    <t>svorkovnice S66</t>
  </si>
  <si>
    <t>-440564171</t>
  </si>
  <si>
    <t>172</t>
  </si>
  <si>
    <t>Pol29</t>
  </si>
  <si>
    <t>LK 80R/3</t>
  </si>
  <si>
    <t>1129358333</t>
  </si>
  <si>
    <t>173</t>
  </si>
  <si>
    <t>Pol30</t>
  </si>
  <si>
    <t>KU 1903</t>
  </si>
  <si>
    <t>-2101221890</t>
  </si>
  <si>
    <t>174</t>
  </si>
  <si>
    <t>Pol31</t>
  </si>
  <si>
    <t>KU 1901</t>
  </si>
  <si>
    <t>-1402473086</t>
  </si>
  <si>
    <t>175</t>
  </si>
  <si>
    <t>Pol32</t>
  </si>
  <si>
    <t>svítidlo kruhové- difuzér opálové sklo, 1x75 W/E27, IP20, D280-300mm, hloubka cca 100 mm, 4000k</t>
  </si>
  <si>
    <t>-1333004819</t>
  </si>
  <si>
    <t>176</t>
  </si>
  <si>
    <t>Pol32-1</t>
  </si>
  <si>
    <t>svítidlo kruhové- difuzér opálové sklo, 1x75 W/E27, IP44/IP64, D280-300mm, hloubka cca 100 mm, 4000k</t>
  </si>
  <si>
    <t>803814644</t>
  </si>
  <si>
    <t>177</t>
  </si>
  <si>
    <t>Pol32-2</t>
  </si>
  <si>
    <t>nábytkové svítidlo -  1x39W/G5; IP44/IP20, délka 600 mm, hloubka 90 mm, 4000k</t>
  </si>
  <si>
    <t>-1713770596</t>
  </si>
  <si>
    <t>178</t>
  </si>
  <si>
    <t>Pol33</t>
  </si>
  <si>
    <t>koupelnové přisazené nástěnné svítidlo - chrom/sklo, 2x40W/E14, IP44/IP64, šířka 300mm, výška 100 mm, 4000k</t>
  </si>
  <si>
    <t>-1844820378</t>
  </si>
  <si>
    <t>179</t>
  </si>
  <si>
    <t>Pol34</t>
  </si>
  <si>
    <t>požární ucpávka - hlavní přívod</t>
  </si>
  <si>
    <t>-713755412</t>
  </si>
  <si>
    <t>180</t>
  </si>
  <si>
    <t>Pol35</t>
  </si>
  <si>
    <t>kontrola a zprovoznení telefonu</t>
  </si>
  <si>
    <t>-1664627932</t>
  </si>
  <si>
    <t>181</t>
  </si>
  <si>
    <t>Pol36</t>
  </si>
  <si>
    <t>kontrola a zprovoznení TV zásuvek</t>
  </si>
  <si>
    <t>1664522157</t>
  </si>
  <si>
    <t>182</t>
  </si>
  <si>
    <t>Pol37</t>
  </si>
  <si>
    <t>stavební přípomoce - sekání rýh</t>
  </si>
  <si>
    <t>-191958482</t>
  </si>
  <si>
    <t>183</t>
  </si>
  <si>
    <t>Pol38</t>
  </si>
  <si>
    <t>stavební přípomoce - zapravení rýh</t>
  </si>
  <si>
    <t>-476948469</t>
  </si>
  <si>
    <t>24-M</t>
  </si>
  <si>
    <t>Montáže vzduchotechnických zařízení</t>
  </si>
  <si>
    <t>184</t>
  </si>
  <si>
    <t>240010212</t>
  </si>
  <si>
    <t>Malý axiální ventilátor s doběhem WC</t>
  </si>
  <si>
    <t>827055625</t>
  </si>
  <si>
    <t>185</t>
  </si>
  <si>
    <t>240010213</t>
  </si>
  <si>
    <t>Malý axiální ventilátor s doběhem 1x12V - kouplena</t>
  </si>
  <si>
    <t>249860714</t>
  </si>
  <si>
    <t>186</t>
  </si>
  <si>
    <t>240080319</t>
  </si>
  <si>
    <t>Potrubí VZT flexi vč. tepelné izolace</t>
  </si>
  <si>
    <t>-825982030</t>
  </si>
  <si>
    <t>187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</si>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</sst>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1119, byt č. 38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1119,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17. 5. 2024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ROUND((SUM(BE136:BE438)),2)</f>
        <v>0</v>
      </c>
      <c r="G31" s="38"/>
      <c r="H31" s="38"/>
      <c r="I31" s="149">
        <v>0.21</v>
      </c>
      <c r="J31" s="148">
        <f>ROUND(((SUM(BE136:BE438))*I31),2)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ROUND((SUM(BF136:BF438)),2)</f>
        <v>0</v>
      </c>
      <c r="G32" s="38"/>
      <c r="H32" s="38"/>
      <c r="I32" s="149">
        <v>0.12</v>
      </c>
      <c r="J32" s="148">
        <f>ROUND(((SUM(BF136:BF438))*I32),2)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ROUND((SUM(BH136:BH438)),2)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1119, byt č. 38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1119, Praha 17-Řepy</v>
      </c>
      <c r="G87" s="40"/>
      <c r="H87" s="40"/>
      <c r="I87" s="32" t="s">
        <v>22</v>
      </c>
      <c r="J87" s="79" t="str">
        <f>IF(J10="","",J10)</f>
        <v>17. 5. 2024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J218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J236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J264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J271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J282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J297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J302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J320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J357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J367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J388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J393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J394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1119, byt č. 38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 1119, Praha 17-Řepy</v>
      </c>
      <c r="G130" s="40"/>
      <c r="H130" s="40"/>
      <c r="I130" s="32" t="s">
        <v>22</v>
      </c>
      <c r="J130" s="79" t="str">
        <f>IF(J10="","",J10)</f>
        <v>17. 5. 2024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P137+P218+P393</f>
        <v>0</v>
      </c>
      <c r="Q136" s="104"/>
      <c r="R136" s="193">
        <f>R137+R218+R393</f>
        <v>5.4161341190000005</v>
      </c>
      <c r="S136" s="104"/>
      <c r="T136" s="194">
        <f>T137+T218+T393</f>
        <v>6.584355319999999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BK137+BK218+BK393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P138+P147+P149+P176+P210+P216</f>
        <v>0</v>
      </c>
      <c r="Q137" s="204"/>
      <c r="R137" s="205">
        <f>R138+R147+R149+R176+R210+R216</f>
        <v>4.03949182</v>
      </c>
      <c r="S137" s="204"/>
      <c r="T137" s="206">
        <f>T138+T147+T149+T176+T210+T216</f>
        <v>6.5405299999999995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BK138+BK147+BK149+BK176+BK210+BK216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SUM(P177:P209)</f>
        <v>0</v>
      </c>
      <c r="Q176" s="204"/>
      <c r="R176" s="205">
        <f>SUM(R177:R209)</f>
        <v>0.00731</v>
      </c>
      <c r="S176" s="204"/>
      <c r="T176" s="206">
        <f>SUM(T177:T209)</f>
        <v>6.5405299999999995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SUM(BK177:BK209)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54.58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270</v>
      </c>
      <c r="G193" s="227"/>
      <c r="H193" s="231">
        <v>3.18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3" customFormat="1" ht="12">
      <c r="A194" s="13"/>
      <c r="B194" s="226"/>
      <c r="C194" s="227"/>
      <c r="D194" s="228" t="s">
        <v>142</v>
      </c>
      <c r="E194" s="229" t="s">
        <v>1</v>
      </c>
      <c r="F194" s="230" t="s">
        <v>271</v>
      </c>
      <c r="G194" s="227"/>
      <c r="H194" s="231">
        <v>5.26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142</v>
      </c>
      <c r="AU194" s="237" t="s">
        <v>136</v>
      </c>
      <c r="AV194" s="13" t="s">
        <v>136</v>
      </c>
      <c r="AW194" s="13" t="s">
        <v>32</v>
      </c>
      <c r="AX194" s="13" t="s">
        <v>76</v>
      </c>
      <c r="AY194" s="237" t="s">
        <v>128</v>
      </c>
    </row>
    <row r="195" spans="1:51" s="15" customFormat="1" ht="12">
      <c r="A195" s="15"/>
      <c r="B195" s="248"/>
      <c r="C195" s="249"/>
      <c r="D195" s="228" t="s">
        <v>142</v>
      </c>
      <c r="E195" s="250" t="s">
        <v>1</v>
      </c>
      <c r="F195" s="251" t="s">
        <v>181</v>
      </c>
      <c r="G195" s="249"/>
      <c r="H195" s="252">
        <v>54.58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142</v>
      </c>
      <c r="AU195" s="258" t="s">
        <v>136</v>
      </c>
      <c r="AV195" s="15" t="s">
        <v>135</v>
      </c>
      <c r="AW195" s="15" t="s">
        <v>32</v>
      </c>
      <c r="AX195" s="15" t="s">
        <v>81</v>
      </c>
      <c r="AY195" s="258" t="s">
        <v>128</v>
      </c>
    </row>
    <row r="196" spans="1:65" s="2" customFormat="1" ht="16.5" customHeight="1">
      <c r="A196" s="38"/>
      <c r="B196" s="39"/>
      <c r="C196" s="212" t="s">
        <v>272</v>
      </c>
      <c r="D196" s="212" t="s">
        <v>131</v>
      </c>
      <c r="E196" s="213" t="s">
        <v>273</v>
      </c>
      <c r="F196" s="214" t="s">
        <v>274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212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212</v>
      </c>
      <c r="BM196" s="224" t="s">
        <v>275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276</v>
      </c>
      <c r="G197" s="227"/>
      <c r="H197" s="231">
        <v>43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33" customHeight="1">
      <c r="A198" s="38"/>
      <c r="B198" s="39"/>
      <c r="C198" s="212" t="s">
        <v>277</v>
      </c>
      <c r="D198" s="212" t="s">
        <v>131</v>
      </c>
      <c r="E198" s="213" t="s">
        <v>278</v>
      </c>
      <c r="F198" s="214" t="s">
        <v>279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0.00013</v>
      </c>
      <c r="R198" s="222">
        <f>Q198*H198</f>
        <v>0.0055899999999999995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280</v>
      </c>
    </row>
    <row r="199" spans="1:65" s="2" customFormat="1" ht="24.15" customHeight="1">
      <c r="A199" s="38"/>
      <c r="B199" s="39"/>
      <c r="C199" s="212" t="s">
        <v>281</v>
      </c>
      <c r="D199" s="212" t="s">
        <v>131</v>
      </c>
      <c r="E199" s="213" t="s">
        <v>282</v>
      </c>
      <c r="F199" s="214" t="s">
        <v>283</v>
      </c>
      <c r="G199" s="215" t="s">
        <v>140</v>
      </c>
      <c r="H199" s="216">
        <v>43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4E-05</v>
      </c>
      <c r="R199" s="222">
        <f>Q199*H199</f>
        <v>0.0017200000000000002</v>
      </c>
      <c r="S199" s="222">
        <v>0</v>
      </c>
      <c r="T199" s="22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284</v>
      </c>
    </row>
    <row r="200" spans="1:65" s="2" customFormat="1" ht="24.15" customHeight="1">
      <c r="A200" s="38"/>
      <c r="B200" s="39"/>
      <c r="C200" s="212" t="s">
        <v>285</v>
      </c>
      <c r="D200" s="212" t="s">
        <v>131</v>
      </c>
      <c r="E200" s="213" t="s">
        <v>286</v>
      </c>
      <c r="F200" s="214" t="s">
        <v>287</v>
      </c>
      <c r="G200" s="215" t="s">
        <v>140</v>
      </c>
      <c r="H200" s="216">
        <v>31.158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0.15</v>
      </c>
      <c r="T200" s="223">
        <f>S200*H200</f>
        <v>4.6737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288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289</v>
      </c>
      <c r="G201" s="227"/>
      <c r="H201" s="231">
        <v>31.158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37.8" customHeight="1">
      <c r="A202" s="38"/>
      <c r="B202" s="39"/>
      <c r="C202" s="212" t="s">
        <v>290</v>
      </c>
      <c r="D202" s="212" t="s">
        <v>131</v>
      </c>
      <c r="E202" s="213" t="s">
        <v>291</v>
      </c>
      <c r="F202" s="214" t="s">
        <v>292</v>
      </c>
      <c r="G202" s="215" t="s">
        <v>293</v>
      </c>
      <c r="H202" s="216">
        <v>0.15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2.2</v>
      </c>
      <c r="T202" s="223">
        <f>S202*H202</f>
        <v>0.33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294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295</v>
      </c>
      <c r="G203" s="227"/>
      <c r="H203" s="231">
        <v>0.15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1.75" customHeight="1">
      <c r="A204" s="38"/>
      <c r="B204" s="39"/>
      <c r="C204" s="212" t="s">
        <v>296</v>
      </c>
      <c r="D204" s="212" t="s">
        <v>131</v>
      </c>
      <c r="E204" s="213" t="s">
        <v>297</v>
      </c>
      <c r="F204" s="214" t="s">
        <v>298</v>
      </c>
      <c r="G204" s="215" t="s">
        <v>140</v>
      </c>
      <c r="H204" s="216">
        <v>7.2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0.5472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299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300</v>
      </c>
      <c r="G205" s="227"/>
      <c r="H205" s="231">
        <v>7.2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4.15" customHeight="1">
      <c r="A206" s="38"/>
      <c r="B206" s="39"/>
      <c r="C206" s="212" t="s">
        <v>301</v>
      </c>
      <c r="D206" s="212" t="s">
        <v>131</v>
      </c>
      <c r="E206" s="213" t="s">
        <v>302</v>
      </c>
      <c r="F206" s="214" t="s">
        <v>303</v>
      </c>
      <c r="G206" s="215" t="s">
        <v>134</v>
      </c>
      <c r="H206" s="216">
        <v>2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0.0881</v>
      </c>
      <c r="T206" s="223">
        <f>S206*H206</f>
        <v>0.1762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304</v>
      </c>
    </row>
    <row r="207" spans="1:65" s="2" customFormat="1" ht="16.5" customHeight="1">
      <c r="A207" s="38"/>
      <c r="B207" s="39"/>
      <c r="C207" s="212" t="s">
        <v>305</v>
      </c>
      <c r="D207" s="212" t="s">
        <v>131</v>
      </c>
      <c r="E207" s="213" t="s">
        <v>306</v>
      </c>
      <c r="F207" s="214" t="s">
        <v>307</v>
      </c>
      <c r="G207" s="215" t="s">
        <v>134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0.0881</v>
      </c>
      <c r="T207" s="223">
        <f>S207*H207</f>
        <v>0.0881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308</v>
      </c>
    </row>
    <row r="208" spans="1:65" s="2" customFormat="1" ht="16.5" customHeight="1">
      <c r="A208" s="38"/>
      <c r="B208" s="39"/>
      <c r="C208" s="212" t="s">
        <v>309</v>
      </c>
      <c r="D208" s="212" t="s">
        <v>131</v>
      </c>
      <c r="E208" s="213" t="s">
        <v>310</v>
      </c>
      <c r="F208" s="214" t="s">
        <v>311</v>
      </c>
      <c r="G208" s="215" t="s">
        <v>312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313</v>
      </c>
    </row>
    <row r="209" spans="1:65" s="2" customFormat="1" ht="16.5" customHeight="1">
      <c r="A209" s="38"/>
      <c r="B209" s="39"/>
      <c r="C209" s="212" t="s">
        <v>314</v>
      </c>
      <c r="D209" s="212" t="s">
        <v>131</v>
      </c>
      <c r="E209" s="213" t="s">
        <v>315</v>
      </c>
      <c r="F209" s="214" t="s">
        <v>316</v>
      </c>
      <c r="G209" s="215" t="s">
        <v>312</v>
      </c>
      <c r="H209" s="216">
        <v>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0.013</v>
      </c>
      <c r="T209" s="223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317</v>
      </c>
    </row>
    <row r="210" spans="1:63" s="12" customFormat="1" ht="22.8" customHeight="1">
      <c r="A210" s="12"/>
      <c r="B210" s="196"/>
      <c r="C210" s="197"/>
      <c r="D210" s="198" t="s">
        <v>75</v>
      </c>
      <c r="E210" s="210" t="s">
        <v>318</v>
      </c>
      <c r="F210" s="210" t="s">
        <v>319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SUM(P211:P215)</f>
        <v>0</v>
      </c>
      <c r="Q210" s="204"/>
      <c r="R210" s="205">
        <f>SUM(R211:R215)</f>
        <v>0</v>
      </c>
      <c r="S210" s="204"/>
      <c r="T210" s="206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75</v>
      </c>
      <c r="AU210" s="208" t="s">
        <v>81</v>
      </c>
      <c r="AY210" s="207" t="s">
        <v>128</v>
      </c>
      <c r="BK210" s="209">
        <f>SUM(BK211:BK215)</f>
        <v>0</v>
      </c>
    </row>
    <row r="211" spans="1:65" s="2" customFormat="1" ht="24.15" customHeight="1">
      <c r="A211" s="38"/>
      <c r="B211" s="39"/>
      <c r="C211" s="212" t="s">
        <v>320</v>
      </c>
      <c r="D211" s="212" t="s">
        <v>131</v>
      </c>
      <c r="E211" s="213" t="s">
        <v>321</v>
      </c>
      <c r="F211" s="214" t="s">
        <v>322</v>
      </c>
      <c r="G211" s="215" t="s">
        <v>323</v>
      </c>
      <c r="H211" s="216">
        <v>6.584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324</v>
      </c>
    </row>
    <row r="212" spans="1:65" s="2" customFormat="1" ht="24.15" customHeight="1">
      <c r="A212" s="38"/>
      <c r="B212" s="39"/>
      <c r="C212" s="212" t="s">
        <v>325</v>
      </c>
      <c r="D212" s="212" t="s">
        <v>131</v>
      </c>
      <c r="E212" s="213" t="s">
        <v>326</v>
      </c>
      <c r="F212" s="214" t="s">
        <v>327</v>
      </c>
      <c r="G212" s="215" t="s">
        <v>323</v>
      </c>
      <c r="H212" s="216">
        <v>6.584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328</v>
      </c>
    </row>
    <row r="213" spans="1:65" s="2" customFormat="1" ht="24.15" customHeight="1">
      <c r="A213" s="38"/>
      <c r="B213" s="39"/>
      <c r="C213" s="212" t="s">
        <v>329</v>
      </c>
      <c r="D213" s="212" t="s">
        <v>131</v>
      </c>
      <c r="E213" s="213" t="s">
        <v>330</v>
      </c>
      <c r="F213" s="214" t="s">
        <v>331</v>
      </c>
      <c r="G213" s="215" t="s">
        <v>323</v>
      </c>
      <c r="H213" s="216">
        <v>65.84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135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135</v>
      </c>
      <c r="BM213" s="224" t="s">
        <v>332</v>
      </c>
    </row>
    <row r="214" spans="1:51" s="13" customFormat="1" ht="12">
      <c r="A214" s="13"/>
      <c r="B214" s="226"/>
      <c r="C214" s="227"/>
      <c r="D214" s="228" t="s">
        <v>142</v>
      </c>
      <c r="E214" s="227"/>
      <c r="F214" s="230" t="s">
        <v>333</v>
      </c>
      <c r="G214" s="227"/>
      <c r="H214" s="231">
        <v>65.84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142</v>
      </c>
      <c r="AU214" s="237" t="s">
        <v>136</v>
      </c>
      <c r="AV214" s="13" t="s">
        <v>136</v>
      </c>
      <c r="AW214" s="13" t="s">
        <v>4</v>
      </c>
      <c r="AX214" s="13" t="s">
        <v>81</v>
      </c>
      <c r="AY214" s="237" t="s">
        <v>128</v>
      </c>
    </row>
    <row r="215" spans="1:65" s="2" customFormat="1" ht="24.15" customHeight="1">
      <c r="A215" s="38"/>
      <c r="B215" s="39"/>
      <c r="C215" s="212" t="s">
        <v>334</v>
      </c>
      <c r="D215" s="212" t="s">
        <v>131</v>
      </c>
      <c r="E215" s="213" t="s">
        <v>335</v>
      </c>
      <c r="F215" s="214" t="s">
        <v>336</v>
      </c>
      <c r="G215" s="215" t="s">
        <v>323</v>
      </c>
      <c r="H215" s="216">
        <v>6.584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337</v>
      </c>
    </row>
    <row r="216" spans="1:63" s="12" customFormat="1" ht="22.8" customHeight="1">
      <c r="A216" s="12"/>
      <c r="B216" s="196"/>
      <c r="C216" s="197"/>
      <c r="D216" s="198" t="s">
        <v>75</v>
      </c>
      <c r="E216" s="210" t="s">
        <v>338</v>
      </c>
      <c r="F216" s="210" t="s">
        <v>319</v>
      </c>
      <c r="G216" s="197"/>
      <c r="H216" s="197"/>
      <c r="I216" s="200"/>
      <c r="J216" s="211">
        <f>BK216</f>
        <v>0</v>
      </c>
      <c r="K216" s="197"/>
      <c r="L216" s="202"/>
      <c r="M216" s="203"/>
      <c r="N216" s="204"/>
      <c r="O216" s="204"/>
      <c r="P216" s="205">
        <f>P217</f>
        <v>0</v>
      </c>
      <c r="Q216" s="204"/>
      <c r="R216" s="205">
        <f>R217</f>
        <v>0</v>
      </c>
      <c r="S216" s="204"/>
      <c r="T216" s="206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7" t="s">
        <v>81</v>
      </c>
      <c r="AT216" s="208" t="s">
        <v>75</v>
      </c>
      <c r="AU216" s="208" t="s">
        <v>81</v>
      </c>
      <c r="AY216" s="207" t="s">
        <v>128</v>
      </c>
      <c r="BK216" s="209">
        <f>BK217</f>
        <v>0</v>
      </c>
    </row>
    <row r="217" spans="1:65" s="2" customFormat="1" ht="24.15" customHeight="1">
      <c r="A217" s="38"/>
      <c r="B217" s="39"/>
      <c r="C217" s="212" t="s">
        <v>276</v>
      </c>
      <c r="D217" s="212" t="s">
        <v>131</v>
      </c>
      <c r="E217" s="213" t="s">
        <v>339</v>
      </c>
      <c r="F217" s="214" t="s">
        <v>340</v>
      </c>
      <c r="G217" s="215" t="s">
        <v>323</v>
      </c>
      <c r="H217" s="216">
        <v>4.041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341</v>
      </c>
    </row>
    <row r="218" spans="1:63" s="12" customFormat="1" ht="25.9" customHeight="1">
      <c r="A218" s="12"/>
      <c r="B218" s="196"/>
      <c r="C218" s="197"/>
      <c r="D218" s="198" t="s">
        <v>75</v>
      </c>
      <c r="E218" s="199" t="s">
        <v>342</v>
      </c>
      <c r="F218" s="199" t="s">
        <v>343</v>
      </c>
      <c r="G218" s="197"/>
      <c r="H218" s="197"/>
      <c r="I218" s="200"/>
      <c r="J218" s="201">
        <f>BK218</f>
        <v>0</v>
      </c>
      <c r="K218" s="197"/>
      <c r="L218" s="202"/>
      <c r="M218" s="203"/>
      <c r="N218" s="204"/>
      <c r="O218" s="204"/>
      <c r="P218" s="205">
        <f>P219+P225+P236+P246+P264+P271+P282+P297+P302+P320+P357+P367+P388</f>
        <v>0</v>
      </c>
      <c r="Q218" s="204"/>
      <c r="R218" s="205">
        <f>R219+R225+R236+R246+R264+R271+R282+R297+R302+R320+R357+R367+R388</f>
        <v>1.3766422990000002</v>
      </c>
      <c r="S218" s="204"/>
      <c r="T218" s="206">
        <f>T219+T225+T236+T246+T264+T271+T282+T297+T302+T320+T357+T367+T388</f>
        <v>0.04382532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76</v>
      </c>
      <c r="AY218" s="207" t="s">
        <v>128</v>
      </c>
      <c r="BK218" s="209">
        <f>BK219+BK225+BK236+BK246+BK264+BK271+BK282+BK297+BK302+BK320+BK357+BK367+BK388</f>
        <v>0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344</v>
      </c>
      <c r="F219" s="210" t="s">
        <v>345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SUM(P220:P224)</f>
        <v>0</v>
      </c>
      <c r="Q219" s="204"/>
      <c r="R219" s="205">
        <f>SUM(R220:R224)</f>
        <v>0.007344000000000001</v>
      </c>
      <c r="S219" s="204"/>
      <c r="T219" s="206">
        <f>SUM(T220:T224)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136</v>
      </c>
      <c r="AT219" s="208" t="s">
        <v>75</v>
      </c>
      <c r="AU219" s="208" t="s">
        <v>81</v>
      </c>
      <c r="AY219" s="207" t="s">
        <v>128</v>
      </c>
      <c r="BK219" s="209">
        <f>SUM(BK220:BK224)</f>
        <v>0</v>
      </c>
    </row>
    <row r="220" spans="1:65" s="2" customFormat="1" ht="24.15" customHeight="1">
      <c r="A220" s="38"/>
      <c r="B220" s="39"/>
      <c r="C220" s="212" t="s">
        <v>346</v>
      </c>
      <c r="D220" s="212" t="s">
        <v>131</v>
      </c>
      <c r="E220" s="213" t="s">
        <v>347</v>
      </c>
      <c r="F220" s="214" t="s">
        <v>348</v>
      </c>
      <c r="G220" s="215" t="s">
        <v>140</v>
      </c>
      <c r="H220" s="216">
        <v>3.6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212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212</v>
      </c>
      <c r="BM220" s="224" t="s">
        <v>349</v>
      </c>
    </row>
    <row r="221" spans="1:65" s="2" customFormat="1" ht="16.5" customHeight="1">
      <c r="A221" s="38"/>
      <c r="B221" s="39"/>
      <c r="C221" s="259" t="s">
        <v>350</v>
      </c>
      <c r="D221" s="259" t="s">
        <v>204</v>
      </c>
      <c r="E221" s="260" t="s">
        <v>351</v>
      </c>
      <c r="F221" s="261" t="s">
        <v>352</v>
      </c>
      <c r="G221" s="262" t="s">
        <v>140</v>
      </c>
      <c r="H221" s="263">
        <v>3.672</v>
      </c>
      <c r="I221" s="264"/>
      <c r="J221" s="265">
        <f>ROUND(I221*H221,2)</f>
        <v>0</v>
      </c>
      <c r="K221" s="266"/>
      <c r="L221" s="267"/>
      <c r="M221" s="268" t="s">
        <v>1</v>
      </c>
      <c r="N221" s="269" t="s">
        <v>42</v>
      </c>
      <c r="O221" s="91"/>
      <c r="P221" s="222">
        <f>O221*H221</f>
        <v>0</v>
      </c>
      <c r="Q221" s="222">
        <v>0.002</v>
      </c>
      <c r="R221" s="222">
        <f>Q221*H221</f>
        <v>0.007344000000000001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285</v>
      </c>
      <c r="AT221" s="224" t="s">
        <v>204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212</v>
      </c>
      <c r="BM221" s="224" t="s">
        <v>353</v>
      </c>
    </row>
    <row r="222" spans="1:51" s="13" customFormat="1" ht="12">
      <c r="A222" s="13"/>
      <c r="B222" s="226"/>
      <c r="C222" s="227"/>
      <c r="D222" s="228" t="s">
        <v>142</v>
      </c>
      <c r="E222" s="227"/>
      <c r="F222" s="230" t="s">
        <v>354</v>
      </c>
      <c r="G222" s="227"/>
      <c r="H222" s="231">
        <v>3.672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142</v>
      </c>
      <c r="AU222" s="237" t="s">
        <v>136</v>
      </c>
      <c r="AV222" s="13" t="s">
        <v>136</v>
      </c>
      <c r="AW222" s="13" t="s">
        <v>4</v>
      </c>
      <c r="AX222" s="13" t="s">
        <v>81</v>
      </c>
      <c r="AY222" s="237" t="s">
        <v>128</v>
      </c>
    </row>
    <row r="223" spans="1:65" s="2" customFormat="1" ht="16.5" customHeight="1">
      <c r="A223" s="38"/>
      <c r="B223" s="39"/>
      <c r="C223" s="212" t="s">
        <v>355</v>
      </c>
      <c r="D223" s="212" t="s">
        <v>131</v>
      </c>
      <c r="E223" s="213" t="s">
        <v>356</v>
      </c>
      <c r="F223" s="214" t="s">
        <v>357</v>
      </c>
      <c r="G223" s="215" t="s">
        <v>312</v>
      </c>
      <c r="H223" s="216">
        <v>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212</v>
      </c>
      <c r="BM223" s="224" t="s">
        <v>358</v>
      </c>
    </row>
    <row r="224" spans="1:65" s="2" customFormat="1" ht="24.15" customHeight="1">
      <c r="A224" s="38"/>
      <c r="B224" s="39"/>
      <c r="C224" s="212" t="s">
        <v>359</v>
      </c>
      <c r="D224" s="212" t="s">
        <v>131</v>
      </c>
      <c r="E224" s="213" t="s">
        <v>360</v>
      </c>
      <c r="F224" s="214" t="s">
        <v>361</v>
      </c>
      <c r="G224" s="215" t="s">
        <v>323</v>
      </c>
      <c r="H224" s="216">
        <v>0.007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362</v>
      </c>
    </row>
    <row r="225" spans="1:63" s="12" customFormat="1" ht="22.8" customHeight="1">
      <c r="A225" s="12"/>
      <c r="B225" s="196"/>
      <c r="C225" s="197"/>
      <c r="D225" s="198" t="s">
        <v>75</v>
      </c>
      <c r="E225" s="210" t="s">
        <v>363</v>
      </c>
      <c r="F225" s="210" t="s">
        <v>364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SUM(P226:P235)</f>
        <v>0</v>
      </c>
      <c r="Q225" s="204"/>
      <c r="R225" s="205">
        <f>SUM(R226:R235)</f>
        <v>0.003484</v>
      </c>
      <c r="S225" s="204"/>
      <c r="T225" s="206">
        <f>SUM(T226:T235)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136</v>
      </c>
      <c r="AT225" s="208" t="s">
        <v>75</v>
      </c>
      <c r="AU225" s="208" t="s">
        <v>81</v>
      </c>
      <c r="AY225" s="207" t="s">
        <v>128</v>
      </c>
      <c r="BK225" s="209">
        <f>SUM(BK226:BK235)</f>
        <v>0</v>
      </c>
    </row>
    <row r="226" spans="1:65" s="2" customFormat="1" ht="21.75" customHeight="1">
      <c r="A226" s="38"/>
      <c r="B226" s="39"/>
      <c r="C226" s="212" t="s">
        <v>365</v>
      </c>
      <c r="D226" s="212" t="s">
        <v>131</v>
      </c>
      <c r="E226" s="213" t="s">
        <v>366</v>
      </c>
      <c r="F226" s="214" t="s">
        <v>367</v>
      </c>
      <c r="G226" s="215" t="s">
        <v>146</v>
      </c>
      <c r="H226" s="216">
        <v>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0.00126</v>
      </c>
      <c r="R226" s="222">
        <f>Q226*H226</f>
        <v>0.00126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135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135</v>
      </c>
      <c r="BM226" s="224" t="s">
        <v>368</v>
      </c>
    </row>
    <row r="227" spans="1:65" s="2" customFormat="1" ht="21.75" customHeight="1">
      <c r="A227" s="38"/>
      <c r="B227" s="39"/>
      <c r="C227" s="212" t="s">
        <v>369</v>
      </c>
      <c r="D227" s="212" t="s">
        <v>131</v>
      </c>
      <c r="E227" s="213" t="s">
        <v>370</v>
      </c>
      <c r="F227" s="214" t="s">
        <v>371</v>
      </c>
      <c r="G227" s="215" t="s">
        <v>146</v>
      </c>
      <c r="H227" s="216">
        <v>1.1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0.00029</v>
      </c>
      <c r="R227" s="222">
        <f>Q227*H227</f>
        <v>0.000319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372</v>
      </c>
    </row>
    <row r="228" spans="1:65" s="2" customFormat="1" ht="21.75" customHeight="1">
      <c r="A228" s="38"/>
      <c r="B228" s="39"/>
      <c r="C228" s="212" t="s">
        <v>373</v>
      </c>
      <c r="D228" s="212" t="s">
        <v>131</v>
      </c>
      <c r="E228" s="213" t="s">
        <v>374</v>
      </c>
      <c r="F228" s="214" t="s">
        <v>375</v>
      </c>
      <c r="G228" s="215" t="s">
        <v>146</v>
      </c>
      <c r="H228" s="216">
        <v>3.5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0.00035</v>
      </c>
      <c r="R228" s="222">
        <f>Q228*H228</f>
        <v>0.001225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376</v>
      </c>
    </row>
    <row r="229" spans="1:65" s="2" customFormat="1" ht="16.5" customHeight="1">
      <c r="A229" s="38"/>
      <c r="B229" s="39"/>
      <c r="C229" s="212" t="s">
        <v>377</v>
      </c>
      <c r="D229" s="212" t="s">
        <v>131</v>
      </c>
      <c r="E229" s="213" t="s">
        <v>378</v>
      </c>
      <c r="F229" s="214" t="s">
        <v>379</v>
      </c>
      <c r="G229" s="215" t="s">
        <v>134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0.00034</v>
      </c>
      <c r="R229" s="222">
        <f>Q229*H229</f>
        <v>0.00034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380</v>
      </c>
    </row>
    <row r="230" spans="1:65" s="2" customFormat="1" ht="16.5" customHeight="1">
      <c r="A230" s="38"/>
      <c r="B230" s="39"/>
      <c r="C230" s="212" t="s">
        <v>381</v>
      </c>
      <c r="D230" s="212" t="s">
        <v>131</v>
      </c>
      <c r="E230" s="213" t="s">
        <v>382</v>
      </c>
      <c r="F230" s="214" t="s">
        <v>383</v>
      </c>
      <c r="G230" s="215" t="s">
        <v>134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0.00034</v>
      </c>
      <c r="R230" s="222">
        <f>Q230*H230</f>
        <v>0.00034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384</v>
      </c>
    </row>
    <row r="231" spans="1:65" s="2" customFormat="1" ht="21.75" customHeight="1">
      <c r="A231" s="38"/>
      <c r="B231" s="39"/>
      <c r="C231" s="212" t="s">
        <v>385</v>
      </c>
      <c r="D231" s="212" t="s">
        <v>131</v>
      </c>
      <c r="E231" s="213" t="s">
        <v>386</v>
      </c>
      <c r="F231" s="214" t="s">
        <v>387</v>
      </c>
      <c r="G231" s="215" t="s">
        <v>146</v>
      </c>
      <c r="H231" s="216">
        <v>5.6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388</v>
      </c>
    </row>
    <row r="232" spans="1:51" s="13" customFormat="1" ht="12">
      <c r="A232" s="13"/>
      <c r="B232" s="226"/>
      <c r="C232" s="227"/>
      <c r="D232" s="228" t="s">
        <v>142</v>
      </c>
      <c r="E232" s="229" t="s">
        <v>1</v>
      </c>
      <c r="F232" s="230" t="s">
        <v>389</v>
      </c>
      <c r="G232" s="227"/>
      <c r="H232" s="231">
        <v>5.6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142</v>
      </c>
      <c r="AU232" s="237" t="s">
        <v>136</v>
      </c>
      <c r="AV232" s="13" t="s">
        <v>136</v>
      </c>
      <c r="AW232" s="13" t="s">
        <v>32</v>
      </c>
      <c r="AX232" s="13" t="s">
        <v>81</v>
      </c>
      <c r="AY232" s="237" t="s">
        <v>128</v>
      </c>
    </row>
    <row r="233" spans="1:65" s="2" customFormat="1" ht="16.5" customHeight="1">
      <c r="A233" s="38"/>
      <c r="B233" s="39"/>
      <c r="C233" s="212" t="s">
        <v>390</v>
      </c>
      <c r="D233" s="212" t="s">
        <v>131</v>
      </c>
      <c r="E233" s="213" t="s">
        <v>391</v>
      </c>
      <c r="F233" s="214" t="s">
        <v>392</v>
      </c>
      <c r="G233" s="215" t="s">
        <v>312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393</v>
      </c>
    </row>
    <row r="234" spans="1:65" s="2" customFormat="1" ht="16.5" customHeight="1">
      <c r="A234" s="38"/>
      <c r="B234" s="39"/>
      <c r="C234" s="212" t="s">
        <v>394</v>
      </c>
      <c r="D234" s="212" t="s">
        <v>131</v>
      </c>
      <c r="E234" s="213" t="s">
        <v>395</v>
      </c>
      <c r="F234" s="214" t="s">
        <v>396</v>
      </c>
      <c r="G234" s="215" t="s">
        <v>312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397</v>
      </c>
    </row>
    <row r="235" spans="1:65" s="2" customFormat="1" ht="24.15" customHeight="1">
      <c r="A235" s="38"/>
      <c r="B235" s="39"/>
      <c r="C235" s="212" t="s">
        <v>398</v>
      </c>
      <c r="D235" s="212" t="s">
        <v>131</v>
      </c>
      <c r="E235" s="213" t="s">
        <v>399</v>
      </c>
      <c r="F235" s="214" t="s">
        <v>400</v>
      </c>
      <c r="G235" s="215" t="s">
        <v>323</v>
      </c>
      <c r="H235" s="216">
        <v>0.002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401</v>
      </c>
    </row>
    <row r="236" spans="1:63" s="12" customFormat="1" ht="22.8" customHeight="1">
      <c r="A236" s="12"/>
      <c r="B236" s="196"/>
      <c r="C236" s="197"/>
      <c r="D236" s="198" t="s">
        <v>75</v>
      </c>
      <c r="E236" s="210" t="s">
        <v>402</v>
      </c>
      <c r="F236" s="210" t="s">
        <v>403</v>
      </c>
      <c r="G236" s="197"/>
      <c r="H236" s="197"/>
      <c r="I236" s="200"/>
      <c r="J236" s="211">
        <f>BK236</f>
        <v>0</v>
      </c>
      <c r="K236" s="197"/>
      <c r="L236" s="202"/>
      <c r="M236" s="203"/>
      <c r="N236" s="204"/>
      <c r="O236" s="204"/>
      <c r="P236" s="205">
        <f>SUM(P237:P245)</f>
        <v>0</v>
      </c>
      <c r="Q236" s="204"/>
      <c r="R236" s="205">
        <f>SUM(R237:R245)</f>
        <v>0.00966</v>
      </c>
      <c r="S236" s="204"/>
      <c r="T236" s="206">
        <f>SUM(T237:T245)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7" t="s">
        <v>136</v>
      </c>
      <c r="AT236" s="208" t="s">
        <v>75</v>
      </c>
      <c r="AU236" s="208" t="s">
        <v>81</v>
      </c>
      <c r="AY236" s="207" t="s">
        <v>128</v>
      </c>
      <c r="BK236" s="209">
        <f>SUM(BK237:BK245)</f>
        <v>0</v>
      </c>
    </row>
    <row r="237" spans="1:65" s="2" customFormat="1" ht="24.15" customHeight="1">
      <c r="A237" s="38"/>
      <c r="B237" s="39"/>
      <c r="C237" s="212" t="s">
        <v>404</v>
      </c>
      <c r="D237" s="212" t="s">
        <v>131</v>
      </c>
      <c r="E237" s="213" t="s">
        <v>405</v>
      </c>
      <c r="F237" s="214" t="s">
        <v>406</v>
      </c>
      <c r="G237" s="215" t="s">
        <v>146</v>
      </c>
      <c r="H237" s="216">
        <v>9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0.0004</v>
      </c>
      <c r="R237" s="222">
        <f>Q237*H237</f>
        <v>0.0036000000000000003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407</v>
      </c>
    </row>
    <row r="238" spans="1:65" s="2" customFormat="1" ht="33" customHeight="1">
      <c r="A238" s="38"/>
      <c r="B238" s="39"/>
      <c r="C238" s="212" t="s">
        <v>408</v>
      </c>
      <c r="D238" s="212" t="s">
        <v>131</v>
      </c>
      <c r="E238" s="213" t="s">
        <v>409</v>
      </c>
      <c r="F238" s="214" t="s">
        <v>410</v>
      </c>
      <c r="G238" s="215" t="s">
        <v>146</v>
      </c>
      <c r="H238" s="216">
        <v>4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5E-05</v>
      </c>
      <c r="R238" s="222">
        <f>Q238*H238</f>
        <v>0.0002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411</v>
      </c>
    </row>
    <row r="239" spans="1:65" s="2" customFormat="1" ht="33" customHeight="1">
      <c r="A239" s="38"/>
      <c r="B239" s="39"/>
      <c r="C239" s="212" t="s">
        <v>412</v>
      </c>
      <c r="D239" s="212" t="s">
        <v>131</v>
      </c>
      <c r="E239" s="213" t="s">
        <v>413</v>
      </c>
      <c r="F239" s="214" t="s">
        <v>414</v>
      </c>
      <c r="G239" s="215" t="s">
        <v>146</v>
      </c>
      <c r="H239" s="216">
        <v>5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7E-05</v>
      </c>
      <c r="R239" s="222">
        <f>Q239*H239</f>
        <v>0.00034999999999999994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415</v>
      </c>
    </row>
    <row r="240" spans="1:65" s="2" customFormat="1" ht="16.5" customHeight="1">
      <c r="A240" s="38"/>
      <c r="B240" s="39"/>
      <c r="C240" s="212" t="s">
        <v>416</v>
      </c>
      <c r="D240" s="212" t="s">
        <v>131</v>
      </c>
      <c r="E240" s="213" t="s">
        <v>417</v>
      </c>
      <c r="F240" s="214" t="s">
        <v>418</v>
      </c>
      <c r="G240" s="215" t="s">
        <v>134</v>
      </c>
      <c r="H240" s="216">
        <v>3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0.0006</v>
      </c>
      <c r="R240" s="222">
        <f>Q240*H240</f>
        <v>0.0018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419</v>
      </c>
    </row>
    <row r="241" spans="1:65" s="2" customFormat="1" ht="24.15" customHeight="1">
      <c r="A241" s="38"/>
      <c r="B241" s="39"/>
      <c r="C241" s="212" t="s">
        <v>420</v>
      </c>
      <c r="D241" s="212" t="s">
        <v>131</v>
      </c>
      <c r="E241" s="213" t="s">
        <v>421</v>
      </c>
      <c r="F241" s="214" t="s">
        <v>422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0.0004</v>
      </c>
      <c r="R241" s="222">
        <f>Q241*H241</f>
        <v>0.0036000000000000003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423</v>
      </c>
    </row>
    <row r="242" spans="1:65" s="2" customFormat="1" ht="21.75" customHeight="1">
      <c r="A242" s="38"/>
      <c r="B242" s="39"/>
      <c r="C242" s="212" t="s">
        <v>424</v>
      </c>
      <c r="D242" s="212" t="s">
        <v>131</v>
      </c>
      <c r="E242" s="213" t="s">
        <v>425</v>
      </c>
      <c r="F242" s="214" t="s">
        <v>426</v>
      </c>
      <c r="G242" s="215" t="s">
        <v>146</v>
      </c>
      <c r="H242" s="216">
        <v>9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1E-05</v>
      </c>
      <c r="R242" s="222">
        <f>Q242*H242</f>
        <v>9E-05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427</v>
      </c>
    </row>
    <row r="243" spans="1:65" s="2" customFormat="1" ht="16.5" customHeight="1">
      <c r="A243" s="38"/>
      <c r="B243" s="39"/>
      <c r="C243" s="212" t="s">
        <v>428</v>
      </c>
      <c r="D243" s="212" t="s">
        <v>131</v>
      </c>
      <c r="E243" s="213" t="s">
        <v>429</v>
      </c>
      <c r="F243" s="214" t="s">
        <v>396</v>
      </c>
      <c r="G243" s="215" t="s">
        <v>312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1E-05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430</v>
      </c>
    </row>
    <row r="244" spans="1:65" s="2" customFormat="1" ht="16.5" customHeight="1">
      <c r="A244" s="38"/>
      <c r="B244" s="39"/>
      <c r="C244" s="212" t="s">
        <v>431</v>
      </c>
      <c r="D244" s="212" t="s">
        <v>131</v>
      </c>
      <c r="E244" s="213" t="s">
        <v>432</v>
      </c>
      <c r="F244" s="214" t="s">
        <v>433</v>
      </c>
      <c r="G244" s="215" t="s">
        <v>312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1E-05</v>
      </c>
      <c r="R244" s="222">
        <f>Q244*H244</f>
        <v>1E-05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434</v>
      </c>
    </row>
    <row r="245" spans="1:65" s="2" customFormat="1" ht="24.15" customHeight="1">
      <c r="A245" s="38"/>
      <c r="B245" s="39"/>
      <c r="C245" s="212" t="s">
        <v>435</v>
      </c>
      <c r="D245" s="212" t="s">
        <v>131</v>
      </c>
      <c r="E245" s="213" t="s">
        <v>436</v>
      </c>
      <c r="F245" s="214" t="s">
        <v>437</v>
      </c>
      <c r="G245" s="215" t="s">
        <v>323</v>
      </c>
      <c r="H245" s="216">
        <v>0.01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438</v>
      </c>
    </row>
    <row r="246" spans="1:63" s="12" customFormat="1" ht="22.8" customHeight="1">
      <c r="A246" s="12"/>
      <c r="B246" s="196"/>
      <c r="C246" s="197"/>
      <c r="D246" s="198" t="s">
        <v>75</v>
      </c>
      <c r="E246" s="210" t="s">
        <v>439</v>
      </c>
      <c r="F246" s="210" t="s">
        <v>440</v>
      </c>
      <c r="G246" s="197"/>
      <c r="H246" s="197"/>
      <c r="I246" s="200"/>
      <c r="J246" s="211">
        <f>BK246</f>
        <v>0</v>
      </c>
      <c r="K246" s="197"/>
      <c r="L246" s="202"/>
      <c r="M246" s="203"/>
      <c r="N246" s="204"/>
      <c r="O246" s="204"/>
      <c r="P246" s="205">
        <f>SUM(P247:P263)</f>
        <v>0</v>
      </c>
      <c r="Q246" s="204"/>
      <c r="R246" s="205">
        <f>SUM(R247:R263)</f>
        <v>0.02407</v>
      </c>
      <c r="S246" s="204"/>
      <c r="T246" s="206">
        <f>SUM(T247:T263)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136</v>
      </c>
      <c r="AT246" s="208" t="s">
        <v>75</v>
      </c>
      <c r="AU246" s="208" t="s">
        <v>81</v>
      </c>
      <c r="AY246" s="207" t="s">
        <v>128</v>
      </c>
      <c r="BK246" s="209">
        <f>SUM(BK247:BK263)</f>
        <v>0</v>
      </c>
    </row>
    <row r="247" spans="1:65" s="2" customFormat="1" ht="16.5" customHeight="1">
      <c r="A247" s="38"/>
      <c r="B247" s="39"/>
      <c r="C247" s="212" t="s">
        <v>441</v>
      </c>
      <c r="D247" s="212" t="s">
        <v>131</v>
      </c>
      <c r="E247" s="213" t="s">
        <v>442</v>
      </c>
      <c r="F247" s="214" t="s">
        <v>443</v>
      </c>
      <c r="G247" s="215" t="s">
        <v>224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0.02407</v>
      </c>
      <c r="R247" s="222">
        <f>Q247*H247</f>
        <v>0.02407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444</v>
      </c>
    </row>
    <row r="248" spans="1:65" s="2" customFormat="1" ht="16.5" customHeight="1">
      <c r="A248" s="38"/>
      <c r="B248" s="39"/>
      <c r="C248" s="212" t="s">
        <v>445</v>
      </c>
      <c r="D248" s="212" t="s">
        <v>131</v>
      </c>
      <c r="E248" s="213" t="s">
        <v>446</v>
      </c>
      <c r="F248" s="214" t="s">
        <v>447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448</v>
      </c>
    </row>
    <row r="249" spans="1:65" s="2" customFormat="1" ht="16.5" customHeight="1">
      <c r="A249" s="38"/>
      <c r="B249" s="39"/>
      <c r="C249" s="212" t="s">
        <v>449</v>
      </c>
      <c r="D249" s="212" t="s">
        <v>131</v>
      </c>
      <c r="E249" s="213" t="s">
        <v>450</v>
      </c>
      <c r="F249" s="214" t="s">
        <v>451</v>
      </c>
      <c r="G249" s="215" t="s">
        <v>224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452</v>
      </c>
    </row>
    <row r="250" spans="1:65" s="2" customFormat="1" ht="16.5" customHeight="1">
      <c r="A250" s="38"/>
      <c r="B250" s="39"/>
      <c r="C250" s="212" t="s">
        <v>453</v>
      </c>
      <c r="D250" s="212" t="s">
        <v>131</v>
      </c>
      <c r="E250" s="213" t="s">
        <v>454</v>
      </c>
      <c r="F250" s="214" t="s">
        <v>455</v>
      </c>
      <c r="G250" s="215" t="s">
        <v>134</v>
      </c>
      <c r="H250" s="216">
        <v>4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456</v>
      </c>
    </row>
    <row r="251" spans="1:65" s="2" customFormat="1" ht="16.5" customHeight="1">
      <c r="A251" s="38"/>
      <c r="B251" s="39"/>
      <c r="C251" s="212" t="s">
        <v>457</v>
      </c>
      <c r="D251" s="212" t="s">
        <v>131</v>
      </c>
      <c r="E251" s="213" t="s">
        <v>458</v>
      </c>
      <c r="F251" s="214" t="s">
        <v>459</v>
      </c>
      <c r="G251" s="215" t="s">
        <v>134</v>
      </c>
      <c r="H251" s="216">
        <v>2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460</v>
      </c>
    </row>
    <row r="252" spans="1:65" s="2" customFormat="1" ht="16.5" customHeight="1">
      <c r="A252" s="38"/>
      <c r="B252" s="39"/>
      <c r="C252" s="212" t="s">
        <v>461</v>
      </c>
      <c r="D252" s="212" t="s">
        <v>131</v>
      </c>
      <c r="E252" s="213" t="s">
        <v>462</v>
      </c>
      <c r="F252" s="214" t="s">
        <v>463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464</v>
      </c>
    </row>
    <row r="253" spans="1:65" s="2" customFormat="1" ht="16.5" customHeight="1">
      <c r="A253" s="38"/>
      <c r="B253" s="39"/>
      <c r="C253" s="212" t="s">
        <v>465</v>
      </c>
      <c r="D253" s="212" t="s">
        <v>131</v>
      </c>
      <c r="E253" s="213" t="s">
        <v>466</v>
      </c>
      <c r="F253" s="214" t="s">
        <v>467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468</v>
      </c>
    </row>
    <row r="254" spans="1:65" s="2" customFormat="1" ht="16.5" customHeight="1">
      <c r="A254" s="38"/>
      <c r="B254" s="39"/>
      <c r="C254" s="212" t="s">
        <v>469</v>
      </c>
      <c r="D254" s="212" t="s">
        <v>131</v>
      </c>
      <c r="E254" s="213" t="s">
        <v>470</v>
      </c>
      <c r="F254" s="214" t="s">
        <v>471</v>
      </c>
      <c r="G254" s="215" t="s">
        <v>224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472</v>
      </c>
    </row>
    <row r="255" spans="1:65" s="2" customFormat="1" ht="16.5" customHeight="1">
      <c r="A255" s="38"/>
      <c r="B255" s="39"/>
      <c r="C255" s="212" t="s">
        <v>473</v>
      </c>
      <c r="D255" s="212" t="s">
        <v>131</v>
      </c>
      <c r="E255" s="213" t="s">
        <v>474</v>
      </c>
      <c r="F255" s="214" t="s">
        <v>475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476</v>
      </c>
    </row>
    <row r="256" spans="1:65" s="2" customFormat="1" ht="16.5" customHeight="1">
      <c r="A256" s="38"/>
      <c r="B256" s="39"/>
      <c r="C256" s="212" t="s">
        <v>477</v>
      </c>
      <c r="D256" s="212" t="s">
        <v>131</v>
      </c>
      <c r="E256" s="213" t="s">
        <v>478</v>
      </c>
      <c r="F256" s="214" t="s">
        <v>479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480</v>
      </c>
    </row>
    <row r="257" spans="1:65" s="2" customFormat="1" ht="16.5" customHeight="1">
      <c r="A257" s="38"/>
      <c r="B257" s="39"/>
      <c r="C257" s="212" t="s">
        <v>481</v>
      </c>
      <c r="D257" s="212" t="s">
        <v>131</v>
      </c>
      <c r="E257" s="213" t="s">
        <v>482</v>
      </c>
      <c r="F257" s="214" t="s">
        <v>483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484</v>
      </c>
    </row>
    <row r="258" spans="1:65" s="2" customFormat="1" ht="24.15" customHeight="1">
      <c r="A258" s="38"/>
      <c r="B258" s="39"/>
      <c r="C258" s="212" t="s">
        <v>485</v>
      </c>
      <c r="D258" s="212" t="s">
        <v>131</v>
      </c>
      <c r="E258" s="213" t="s">
        <v>486</v>
      </c>
      <c r="F258" s="214" t="s">
        <v>487</v>
      </c>
      <c r="G258" s="215" t="s">
        <v>134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488</v>
      </c>
    </row>
    <row r="259" spans="1:65" s="2" customFormat="1" ht="24.15" customHeight="1">
      <c r="A259" s="38"/>
      <c r="B259" s="39"/>
      <c r="C259" s="212" t="s">
        <v>489</v>
      </c>
      <c r="D259" s="212" t="s">
        <v>131</v>
      </c>
      <c r="E259" s="213" t="s">
        <v>490</v>
      </c>
      <c r="F259" s="214" t="s">
        <v>491</v>
      </c>
      <c r="G259" s="215" t="s">
        <v>224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492</v>
      </c>
    </row>
    <row r="260" spans="1:65" s="2" customFormat="1" ht="24.15" customHeight="1">
      <c r="A260" s="38"/>
      <c r="B260" s="39"/>
      <c r="C260" s="212" t="s">
        <v>493</v>
      </c>
      <c r="D260" s="212" t="s">
        <v>131</v>
      </c>
      <c r="E260" s="213" t="s">
        <v>494</v>
      </c>
      <c r="F260" s="214" t="s">
        <v>495</v>
      </c>
      <c r="G260" s="215" t="s">
        <v>323</v>
      </c>
      <c r="H260" s="216">
        <v>0.065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496</v>
      </c>
    </row>
    <row r="261" spans="1:65" s="2" customFormat="1" ht="16.5" customHeight="1">
      <c r="A261" s="38"/>
      <c r="B261" s="39"/>
      <c r="C261" s="212" t="s">
        <v>497</v>
      </c>
      <c r="D261" s="212" t="s">
        <v>131</v>
      </c>
      <c r="E261" s="213" t="s">
        <v>498</v>
      </c>
      <c r="F261" s="214" t="s">
        <v>499</v>
      </c>
      <c r="G261" s="215" t="s">
        <v>134</v>
      </c>
      <c r="H261" s="216">
        <v>2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500</v>
      </c>
    </row>
    <row r="262" spans="1:65" s="2" customFormat="1" ht="24.15" customHeight="1">
      <c r="A262" s="38"/>
      <c r="B262" s="39"/>
      <c r="C262" s="212" t="s">
        <v>501</v>
      </c>
      <c r="D262" s="212" t="s">
        <v>131</v>
      </c>
      <c r="E262" s="213" t="s">
        <v>502</v>
      </c>
      <c r="F262" s="214" t="s">
        <v>503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504</v>
      </c>
    </row>
    <row r="263" spans="1:65" s="2" customFormat="1" ht="16.5" customHeight="1">
      <c r="A263" s="38"/>
      <c r="B263" s="39"/>
      <c r="C263" s="212" t="s">
        <v>505</v>
      </c>
      <c r="D263" s="212" t="s">
        <v>131</v>
      </c>
      <c r="E263" s="213" t="s">
        <v>506</v>
      </c>
      <c r="F263" s="214" t="s">
        <v>507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508</v>
      </c>
    </row>
    <row r="264" spans="1:63" s="12" customFormat="1" ht="22.8" customHeight="1">
      <c r="A264" s="12"/>
      <c r="B264" s="196"/>
      <c r="C264" s="197"/>
      <c r="D264" s="198" t="s">
        <v>75</v>
      </c>
      <c r="E264" s="210" t="s">
        <v>509</v>
      </c>
      <c r="F264" s="210" t="s">
        <v>510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SUM(P265:P270)</f>
        <v>0</v>
      </c>
      <c r="Q264" s="204"/>
      <c r="R264" s="205">
        <f>SUM(R265:R270)</f>
        <v>0.0479641</v>
      </c>
      <c r="S264" s="204"/>
      <c r="T264" s="206">
        <f>SUM(T265:T270)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136</v>
      </c>
      <c r="AT264" s="208" t="s">
        <v>75</v>
      </c>
      <c r="AU264" s="208" t="s">
        <v>81</v>
      </c>
      <c r="AY264" s="207" t="s">
        <v>128</v>
      </c>
      <c r="BK264" s="209">
        <f>SUM(BK265:BK270)</f>
        <v>0</v>
      </c>
    </row>
    <row r="265" spans="1:65" s="2" customFormat="1" ht="24.15" customHeight="1">
      <c r="A265" s="38"/>
      <c r="B265" s="39"/>
      <c r="C265" s="212" t="s">
        <v>511</v>
      </c>
      <c r="D265" s="212" t="s">
        <v>131</v>
      </c>
      <c r="E265" s="213" t="s">
        <v>512</v>
      </c>
      <c r="F265" s="214" t="s">
        <v>513</v>
      </c>
      <c r="G265" s="215" t="s">
        <v>140</v>
      </c>
      <c r="H265" s="216">
        <v>1.83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0.02567</v>
      </c>
      <c r="R265" s="222">
        <f>Q265*H265</f>
        <v>0.0469761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514</v>
      </c>
    </row>
    <row r="266" spans="1:51" s="13" customFormat="1" ht="12">
      <c r="A266" s="13"/>
      <c r="B266" s="226"/>
      <c r="C266" s="227"/>
      <c r="D266" s="228" t="s">
        <v>142</v>
      </c>
      <c r="E266" s="229" t="s">
        <v>1</v>
      </c>
      <c r="F266" s="230" t="s">
        <v>515</v>
      </c>
      <c r="G266" s="227"/>
      <c r="H266" s="231">
        <v>1.83</v>
      </c>
      <c r="I266" s="232"/>
      <c r="J266" s="227"/>
      <c r="K266" s="227"/>
      <c r="L266" s="233"/>
      <c r="M266" s="234"/>
      <c r="N266" s="235"/>
      <c r="O266" s="235"/>
      <c r="P266" s="235"/>
      <c r="Q266" s="235"/>
      <c r="R266" s="235"/>
      <c r="S266" s="235"/>
      <c r="T266" s="23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7" t="s">
        <v>142</v>
      </c>
      <c r="AU266" s="237" t="s">
        <v>136</v>
      </c>
      <c r="AV266" s="13" t="s">
        <v>136</v>
      </c>
      <c r="AW266" s="13" t="s">
        <v>32</v>
      </c>
      <c r="AX266" s="13" t="s">
        <v>81</v>
      </c>
      <c r="AY266" s="237" t="s">
        <v>128</v>
      </c>
    </row>
    <row r="267" spans="1:65" s="2" customFormat="1" ht="16.5" customHeight="1">
      <c r="A267" s="38"/>
      <c r="B267" s="39"/>
      <c r="C267" s="212" t="s">
        <v>516</v>
      </c>
      <c r="D267" s="212" t="s">
        <v>131</v>
      </c>
      <c r="E267" s="213" t="s">
        <v>517</v>
      </c>
      <c r="F267" s="214" t="s">
        <v>518</v>
      </c>
      <c r="G267" s="215" t="s">
        <v>140</v>
      </c>
      <c r="H267" s="216">
        <v>2.47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0.0002</v>
      </c>
      <c r="R267" s="222">
        <f>Q267*H267</f>
        <v>0.0004940000000000001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519</v>
      </c>
    </row>
    <row r="268" spans="1:51" s="13" customFormat="1" ht="12">
      <c r="A268" s="13"/>
      <c r="B268" s="226"/>
      <c r="C268" s="227"/>
      <c r="D268" s="228" t="s">
        <v>142</v>
      </c>
      <c r="E268" s="229" t="s">
        <v>1</v>
      </c>
      <c r="F268" s="230" t="s">
        <v>520</v>
      </c>
      <c r="G268" s="227"/>
      <c r="H268" s="231">
        <v>2.47</v>
      </c>
      <c r="I268" s="232"/>
      <c r="J268" s="227"/>
      <c r="K268" s="227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142</v>
      </c>
      <c r="AU268" s="237" t="s">
        <v>136</v>
      </c>
      <c r="AV268" s="13" t="s">
        <v>136</v>
      </c>
      <c r="AW268" s="13" t="s">
        <v>32</v>
      </c>
      <c r="AX268" s="13" t="s">
        <v>81</v>
      </c>
      <c r="AY268" s="237" t="s">
        <v>128</v>
      </c>
    </row>
    <row r="269" spans="1:65" s="2" customFormat="1" ht="16.5" customHeight="1">
      <c r="A269" s="38"/>
      <c r="B269" s="39"/>
      <c r="C269" s="212" t="s">
        <v>521</v>
      </c>
      <c r="D269" s="212" t="s">
        <v>131</v>
      </c>
      <c r="E269" s="213" t="s">
        <v>522</v>
      </c>
      <c r="F269" s="214" t="s">
        <v>523</v>
      </c>
      <c r="G269" s="215" t="s">
        <v>140</v>
      </c>
      <c r="H269" s="216">
        <v>2.47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0.0002</v>
      </c>
      <c r="R269" s="222">
        <f>Q269*H269</f>
        <v>0.0004940000000000001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524</v>
      </c>
    </row>
    <row r="270" spans="1:65" s="2" customFormat="1" ht="24.15" customHeight="1">
      <c r="A270" s="38"/>
      <c r="B270" s="39"/>
      <c r="C270" s="212" t="s">
        <v>525</v>
      </c>
      <c r="D270" s="212" t="s">
        <v>131</v>
      </c>
      <c r="E270" s="213" t="s">
        <v>526</v>
      </c>
      <c r="F270" s="214" t="s">
        <v>527</v>
      </c>
      <c r="G270" s="215" t="s">
        <v>323</v>
      </c>
      <c r="H270" s="216">
        <v>0.048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212</v>
      </c>
      <c r="BM270" s="224" t="s">
        <v>528</v>
      </c>
    </row>
    <row r="271" spans="1:63" s="12" customFormat="1" ht="22.8" customHeight="1">
      <c r="A271" s="12"/>
      <c r="B271" s="196"/>
      <c r="C271" s="197"/>
      <c r="D271" s="198" t="s">
        <v>75</v>
      </c>
      <c r="E271" s="210" t="s">
        <v>529</v>
      </c>
      <c r="F271" s="210" t="s">
        <v>530</v>
      </c>
      <c r="G271" s="197"/>
      <c r="H271" s="197"/>
      <c r="I271" s="200"/>
      <c r="J271" s="211">
        <f>BK271</f>
        <v>0</v>
      </c>
      <c r="K271" s="197"/>
      <c r="L271" s="202"/>
      <c r="M271" s="203"/>
      <c r="N271" s="204"/>
      <c r="O271" s="204"/>
      <c r="P271" s="205">
        <f>SUM(P272:P281)</f>
        <v>0</v>
      </c>
      <c r="Q271" s="204"/>
      <c r="R271" s="205">
        <f>SUM(R272:R281)</f>
        <v>0.07740000000000001</v>
      </c>
      <c r="S271" s="204"/>
      <c r="T271" s="206">
        <f>SUM(T272:T281)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7" t="s">
        <v>136</v>
      </c>
      <c r="AT271" s="208" t="s">
        <v>75</v>
      </c>
      <c r="AU271" s="208" t="s">
        <v>81</v>
      </c>
      <c r="AY271" s="207" t="s">
        <v>128</v>
      </c>
      <c r="BK271" s="209">
        <f>SUM(BK272:BK281)</f>
        <v>0</v>
      </c>
    </row>
    <row r="272" spans="1:65" s="2" customFormat="1" ht="24.15" customHeight="1">
      <c r="A272" s="38"/>
      <c r="B272" s="39"/>
      <c r="C272" s="212" t="s">
        <v>531</v>
      </c>
      <c r="D272" s="212" t="s">
        <v>131</v>
      </c>
      <c r="E272" s="213" t="s">
        <v>532</v>
      </c>
      <c r="F272" s="214" t="s">
        <v>533</v>
      </c>
      <c r="G272" s="215" t="s">
        <v>134</v>
      </c>
      <c r="H272" s="216">
        <v>4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534</v>
      </c>
    </row>
    <row r="273" spans="1:65" s="2" customFormat="1" ht="24.15" customHeight="1">
      <c r="A273" s="38"/>
      <c r="B273" s="39"/>
      <c r="C273" s="259" t="s">
        <v>535</v>
      </c>
      <c r="D273" s="259" t="s">
        <v>204</v>
      </c>
      <c r="E273" s="260" t="s">
        <v>536</v>
      </c>
      <c r="F273" s="261" t="s">
        <v>537</v>
      </c>
      <c r="G273" s="262" t="s">
        <v>134</v>
      </c>
      <c r="H273" s="263">
        <v>2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0.0138</v>
      </c>
      <c r="R273" s="222">
        <f>Q273*H273</f>
        <v>0.0276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285</v>
      </c>
      <c r="AT273" s="224" t="s">
        <v>204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538</v>
      </c>
    </row>
    <row r="274" spans="1:65" s="2" customFormat="1" ht="24.15" customHeight="1">
      <c r="A274" s="38"/>
      <c r="B274" s="39"/>
      <c r="C274" s="259" t="s">
        <v>539</v>
      </c>
      <c r="D274" s="259" t="s">
        <v>204</v>
      </c>
      <c r="E274" s="260" t="s">
        <v>540</v>
      </c>
      <c r="F274" s="261" t="s">
        <v>541</v>
      </c>
      <c r="G274" s="262" t="s">
        <v>134</v>
      </c>
      <c r="H274" s="263">
        <v>2</v>
      </c>
      <c r="I274" s="264"/>
      <c r="J274" s="265">
        <f>ROUND(I274*H274,2)</f>
        <v>0</v>
      </c>
      <c r="K274" s="266"/>
      <c r="L274" s="267"/>
      <c r="M274" s="268" t="s">
        <v>1</v>
      </c>
      <c r="N274" s="269" t="s">
        <v>42</v>
      </c>
      <c r="O274" s="91"/>
      <c r="P274" s="222">
        <f>O274*H274</f>
        <v>0</v>
      </c>
      <c r="Q274" s="222">
        <v>0.0138</v>
      </c>
      <c r="R274" s="222">
        <f>Q274*H274</f>
        <v>0.0276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285</v>
      </c>
      <c r="AT274" s="224" t="s">
        <v>204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542</v>
      </c>
    </row>
    <row r="275" spans="1:65" s="2" customFormat="1" ht="24.15" customHeight="1">
      <c r="A275" s="38"/>
      <c r="B275" s="39"/>
      <c r="C275" s="212" t="s">
        <v>543</v>
      </c>
      <c r="D275" s="212" t="s">
        <v>131</v>
      </c>
      <c r="E275" s="213" t="s">
        <v>544</v>
      </c>
      <c r="F275" s="214" t="s">
        <v>545</v>
      </c>
      <c r="G275" s="215" t="s">
        <v>134</v>
      </c>
      <c r="H275" s="216">
        <v>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546</v>
      </c>
    </row>
    <row r="276" spans="1:65" s="2" customFormat="1" ht="24.15" customHeight="1">
      <c r="A276" s="38"/>
      <c r="B276" s="39"/>
      <c r="C276" s="259" t="s">
        <v>547</v>
      </c>
      <c r="D276" s="259" t="s">
        <v>204</v>
      </c>
      <c r="E276" s="260" t="s">
        <v>548</v>
      </c>
      <c r="F276" s="261" t="s">
        <v>549</v>
      </c>
      <c r="G276" s="262" t="s">
        <v>134</v>
      </c>
      <c r="H276" s="263">
        <v>1</v>
      </c>
      <c r="I276" s="264"/>
      <c r="J276" s="265">
        <f>ROUND(I276*H276,2)</f>
        <v>0</v>
      </c>
      <c r="K276" s="266"/>
      <c r="L276" s="267"/>
      <c r="M276" s="268" t="s">
        <v>1</v>
      </c>
      <c r="N276" s="269" t="s">
        <v>42</v>
      </c>
      <c r="O276" s="91"/>
      <c r="P276" s="222">
        <f>O276*H276</f>
        <v>0</v>
      </c>
      <c r="Q276" s="222">
        <v>0.0138</v>
      </c>
      <c r="R276" s="222">
        <f>Q276*H276</f>
        <v>0.0138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285</v>
      </c>
      <c r="AT276" s="224" t="s">
        <v>204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550</v>
      </c>
    </row>
    <row r="277" spans="1:65" s="2" customFormat="1" ht="16.5" customHeight="1">
      <c r="A277" s="38"/>
      <c r="B277" s="39"/>
      <c r="C277" s="212" t="s">
        <v>551</v>
      </c>
      <c r="D277" s="212" t="s">
        <v>131</v>
      </c>
      <c r="E277" s="213" t="s">
        <v>552</v>
      </c>
      <c r="F277" s="214" t="s">
        <v>553</v>
      </c>
      <c r="G277" s="215" t="s">
        <v>134</v>
      </c>
      <c r="H277" s="216">
        <v>4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554</v>
      </c>
    </row>
    <row r="278" spans="1:65" s="2" customFormat="1" ht="16.5" customHeight="1">
      <c r="A278" s="38"/>
      <c r="B278" s="39"/>
      <c r="C278" s="259" t="s">
        <v>555</v>
      </c>
      <c r="D278" s="259" t="s">
        <v>204</v>
      </c>
      <c r="E278" s="260" t="s">
        <v>556</v>
      </c>
      <c r="F278" s="261" t="s">
        <v>557</v>
      </c>
      <c r="G278" s="262" t="s">
        <v>134</v>
      </c>
      <c r="H278" s="263">
        <v>4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0.0021</v>
      </c>
      <c r="R278" s="222">
        <f>Q278*H278</f>
        <v>0.0084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285</v>
      </c>
      <c r="AT278" s="224" t="s">
        <v>204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558</v>
      </c>
    </row>
    <row r="279" spans="1:65" s="2" customFormat="1" ht="16.5" customHeight="1">
      <c r="A279" s="38"/>
      <c r="B279" s="39"/>
      <c r="C279" s="212" t="s">
        <v>559</v>
      </c>
      <c r="D279" s="212" t="s">
        <v>131</v>
      </c>
      <c r="E279" s="213" t="s">
        <v>560</v>
      </c>
      <c r="F279" s="214" t="s">
        <v>561</v>
      </c>
      <c r="G279" s="215" t="s">
        <v>312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562</v>
      </c>
    </row>
    <row r="280" spans="1:65" s="2" customFormat="1" ht="16.5" customHeight="1">
      <c r="A280" s="38"/>
      <c r="B280" s="39"/>
      <c r="C280" s="212" t="s">
        <v>563</v>
      </c>
      <c r="D280" s="212" t="s">
        <v>131</v>
      </c>
      <c r="E280" s="213" t="s">
        <v>564</v>
      </c>
      <c r="F280" s="214" t="s">
        <v>565</v>
      </c>
      <c r="G280" s="215" t="s">
        <v>312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566</v>
      </c>
    </row>
    <row r="281" spans="1:65" s="2" customFormat="1" ht="24.15" customHeight="1">
      <c r="A281" s="38"/>
      <c r="B281" s="39"/>
      <c r="C281" s="212" t="s">
        <v>567</v>
      </c>
      <c r="D281" s="212" t="s">
        <v>131</v>
      </c>
      <c r="E281" s="213" t="s">
        <v>568</v>
      </c>
      <c r="F281" s="214" t="s">
        <v>569</v>
      </c>
      <c r="G281" s="215" t="s">
        <v>323</v>
      </c>
      <c r="H281" s="216">
        <v>0.077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570</v>
      </c>
    </row>
    <row r="282" spans="1:63" s="12" customFormat="1" ht="22.8" customHeight="1">
      <c r="A282" s="12"/>
      <c r="B282" s="196"/>
      <c r="C282" s="197"/>
      <c r="D282" s="198" t="s">
        <v>75</v>
      </c>
      <c r="E282" s="210" t="s">
        <v>571</v>
      </c>
      <c r="F282" s="210" t="s">
        <v>572</v>
      </c>
      <c r="G282" s="197"/>
      <c r="H282" s="197"/>
      <c r="I282" s="200"/>
      <c r="J282" s="211">
        <f>BK282</f>
        <v>0</v>
      </c>
      <c r="K282" s="197"/>
      <c r="L282" s="202"/>
      <c r="M282" s="203"/>
      <c r="N282" s="204"/>
      <c r="O282" s="204"/>
      <c r="P282" s="205">
        <f>SUM(P283:P296)</f>
        <v>0</v>
      </c>
      <c r="Q282" s="204"/>
      <c r="R282" s="205">
        <f>SUM(R283:R296)</f>
        <v>0.12792399999999998</v>
      </c>
      <c r="S282" s="204"/>
      <c r="T282" s="206">
        <f>SUM(T283:T296)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7" t="s">
        <v>136</v>
      </c>
      <c r="AT282" s="208" t="s">
        <v>75</v>
      </c>
      <c r="AU282" s="208" t="s">
        <v>81</v>
      </c>
      <c r="AY282" s="207" t="s">
        <v>128</v>
      </c>
      <c r="BK282" s="209">
        <f>SUM(BK283:BK296)</f>
        <v>0</v>
      </c>
    </row>
    <row r="283" spans="1:65" s="2" customFormat="1" ht="16.5" customHeight="1">
      <c r="A283" s="38"/>
      <c r="B283" s="39"/>
      <c r="C283" s="212" t="s">
        <v>573</v>
      </c>
      <c r="D283" s="212" t="s">
        <v>131</v>
      </c>
      <c r="E283" s="213" t="s">
        <v>574</v>
      </c>
      <c r="F283" s="214" t="s">
        <v>575</v>
      </c>
      <c r="G283" s="215" t="s">
        <v>140</v>
      </c>
      <c r="H283" s="216">
        <v>3.6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576</v>
      </c>
    </row>
    <row r="284" spans="1:65" s="2" customFormat="1" ht="16.5" customHeight="1">
      <c r="A284" s="38"/>
      <c r="B284" s="39"/>
      <c r="C284" s="212" t="s">
        <v>577</v>
      </c>
      <c r="D284" s="212" t="s">
        <v>131</v>
      </c>
      <c r="E284" s="213" t="s">
        <v>578</v>
      </c>
      <c r="F284" s="214" t="s">
        <v>579</v>
      </c>
      <c r="G284" s="215" t="s">
        <v>140</v>
      </c>
      <c r="H284" s="216">
        <v>3.6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0.0003</v>
      </c>
      <c r="R284" s="222">
        <f>Q284*H284</f>
        <v>0.00108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580</v>
      </c>
    </row>
    <row r="285" spans="1:65" s="2" customFormat="1" ht="24.15" customHeight="1">
      <c r="A285" s="38"/>
      <c r="B285" s="39"/>
      <c r="C285" s="212" t="s">
        <v>318</v>
      </c>
      <c r="D285" s="212" t="s">
        <v>131</v>
      </c>
      <c r="E285" s="213" t="s">
        <v>581</v>
      </c>
      <c r="F285" s="214" t="s">
        <v>582</v>
      </c>
      <c r="G285" s="215" t="s">
        <v>140</v>
      </c>
      <c r="H285" s="216">
        <v>3.6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0.00758</v>
      </c>
      <c r="R285" s="222">
        <f>Q285*H285</f>
        <v>0.027288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583</v>
      </c>
    </row>
    <row r="286" spans="1:65" s="2" customFormat="1" ht="24.15" customHeight="1">
      <c r="A286" s="38"/>
      <c r="B286" s="39"/>
      <c r="C286" s="212" t="s">
        <v>584</v>
      </c>
      <c r="D286" s="212" t="s">
        <v>131</v>
      </c>
      <c r="E286" s="213" t="s">
        <v>585</v>
      </c>
      <c r="F286" s="214" t="s">
        <v>586</v>
      </c>
      <c r="G286" s="215" t="s">
        <v>140</v>
      </c>
      <c r="H286" s="216">
        <v>3.6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0.00362</v>
      </c>
      <c r="R286" s="222">
        <f>Q286*H286</f>
        <v>0.013032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587</v>
      </c>
    </row>
    <row r="287" spans="1:51" s="13" customFormat="1" ht="12">
      <c r="A287" s="13"/>
      <c r="B287" s="226"/>
      <c r="C287" s="227"/>
      <c r="D287" s="228" t="s">
        <v>142</v>
      </c>
      <c r="E287" s="229" t="s">
        <v>1</v>
      </c>
      <c r="F287" s="230" t="s">
        <v>169</v>
      </c>
      <c r="G287" s="227"/>
      <c r="H287" s="231">
        <v>3.6</v>
      </c>
      <c r="I287" s="232"/>
      <c r="J287" s="227"/>
      <c r="K287" s="227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142</v>
      </c>
      <c r="AU287" s="237" t="s">
        <v>136</v>
      </c>
      <c r="AV287" s="13" t="s">
        <v>136</v>
      </c>
      <c r="AW287" s="13" t="s">
        <v>32</v>
      </c>
      <c r="AX287" s="13" t="s">
        <v>81</v>
      </c>
      <c r="AY287" s="237" t="s">
        <v>128</v>
      </c>
    </row>
    <row r="288" spans="1:65" s="2" customFormat="1" ht="16.5" customHeight="1">
      <c r="A288" s="38"/>
      <c r="B288" s="39"/>
      <c r="C288" s="259" t="s">
        <v>588</v>
      </c>
      <c r="D288" s="259" t="s">
        <v>204</v>
      </c>
      <c r="E288" s="260" t="s">
        <v>589</v>
      </c>
      <c r="F288" s="261" t="s">
        <v>590</v>
      </c>
      <c r="G288" s="262" t="s">
        <v>140</v>
      </c>
      <c r="H288" s="263">
        <v>3.96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0.0192</v>
      </c>
      <c r="R288" s="222">
        <f>Q288*H288</f>
        <v>0.07603199999999999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285</v>
      </c>
      <c r="AT288" s="224" t="s">
        <v>204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591</v>
      </c>
    </row>
    <row r="289" spans="1:51" s="13" customFormat="1" ht="12">
      <c r="A289" s="13"/>
      <c r="B289" s="226"/>
      <c r="C289" s="227"/>
      <c r="D289" s="228" t="s">
        <v>142</v>
      </c>
      <c r="E289" s="227"/>
      <c r="F289" s="230" t="s">
        <v>592</v>
      </c>
      <c r="G289" s="227"/>
      <c r="H289" s="231">
        <v>3.96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142</v>
      </c>
      <c r="AU289" s="237" t="s">
        <v>136</v>
      </c>
      <c r="AV289" s="13" t="s">
        <v>136</v>
      </c>
      <c r="AW289" s="13" t="s">
        <v>4</v>
      </c>
      <c r="AX289" s="13" t="s">
        <v>81</v>
      </c>
      <c r="AY289" s="237" t="s">
        <v>128</v>
      </c>
    </row>
    <row r="290" spans="1:65" s="2" customFormat="1" ht="24.15" customHeight="1">
      <c r="A290" s="38"/>
      <c r="B290" s="39"/>
      <c r="C290" s="212" t="s">
        <v>593</v>
      </c>
      <c r="D290" s="212" t="s">
        <v>131</v>
      </c>
      <c r="E290" s="213" t="s">
        <v>594</v>
      </c>
      <c r="F290" s="214" t="s">
        <v>595</v>
      </c>
      <c r="G290" s="215" t="s">
        <v>140</v>
      </c>
      <c r="H290" s="216">
        <v>3.6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596</v>
      </c>
    </row>
    <row r="291" spans="1:65" s="2" customFormat="1" ht="24.15" customHeight="1">
      <c r="A291" s="38"/>
      <c r="B291" s="39"/>
      <c r="C291" s="212" t="s">
        <v>597</v>
      </c>
      <c r="D291" s="212" t="s">
        <v>131</v>
      </c>
      <c r="E291" s="213" t="s">
        <v>598</v>
      </c>
      <c r="F291" s="214" t="s">
        <v>599</v>
      </c>
      <c r="G291" s="215" t="s">
        <v>140</v>
      </c>
      <c r="H291" s="216">
        <v>3.6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0.0015</v>
      </c>
      <c r="R291" s="222">
        <f>Q291*H291</f>
        <v>0.0054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600</v>
      </c>
    </row>
    <row r="292" spans="1:65" s="2" customFormat="1" ht="16.5" customHeight="1">
      <c r="A292" s="38"/>
      <c r="B292" s="39"/>
      <c r="C292" s="212" t="s">
        <v>601</v>
      </c>
      <c r="D292" s="212" t="s">
        <v>131</v>
      </c>
      <c r="E292" s="213" t="s">
        <v>602</v>
      </c>
      <c r="F292" s="214" t="s">
        <v>603</v>
      </c>
      <c r="G292" s="215" t="s">
        <v>134</v>
      </c>
      <c r="H292" s="216">
        <v>8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0.00021</v>
      </c>
      <c r="R292" s="222">
        <f>Q292*H292</f>
        <v>0.00168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604</v>
      </c>
    </row>
    <row r="293" spans="1:65" s="2" customFormat="1" ht="16.5" customHeight="1">
      <c r="A293" s="38"/>
      <c r="B293" s="39"/>
      <c r="C293" s="212" t="s">
        <v>605</v>
      </c>
      <c r="D293" s="212" t="s">
        <v>131</v>
      </c>
      <c r="E293" s="213" t="s">
        <v>606</v>
      </c>
      <c r="F293" s="214" t="s">
        <v>607</v>
      </c>
      <c r="G293" s="215" t="s">
        <v>146</v>
      </c>
      <c r="H293" s="216">
        <v>10.1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0.00032</v>
      </c>
      <c r="R293" s="222">
        <f>Q293*H293</f>
        <v>0.003232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608</v>
      </c>
    </row>
    <row r="294" spans="1:51" s="13" customFormat="1" ht="12">
      <c r="A294" s="13"/>
      <c r="B294" s="226"/>
      <c r="C294" s="227"/>
      <c r="D294" s="228" t="s">
        <v>142</v>
      </c>
      <c r="E294" s="229" t="s">
        <v>1</v>
      </c>
      <c r="F294" s="230" t="s">
        <v>609</v>
      </c>
      <c r="G294" s="227"/>
      <c r="H294" s="231">
        <v>10.1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142</v>
      </c>
      <c r="AU294" s="237" t="s">
        <v>136</v>
      </c>
      <c r="AV294" s="13" t="s">
        <v>136</v>
      </c>
      <c r="AW294" s="13" t="s">
        <v>32</v>
      </c>
      <c r="AX294" s="13" t="s">
        <v>81</v>
      </c>
      <c r="AY294" s="237" t="s">
        <v>128</v>
      </c>
    </row>
    <row r="295" spans="1:65" s="2" customFormat="1" ht="24.15" customHeight="1">
      <c r="A295" s="38"/>
      <c r="B295" s="39"/>
      <c r="C295" s="212" t="s">
        <v>610</v>
      </c>
      <c r="D295" s="212" t="s">
        <v>131</v>
      </c>
      <c r="E295" s="213" t="s">
        <v>611</v>
      </c>
      <c r="F295" s="214" t="s">
        <v>612</v>
      </c>
      <c r="G295" s="215" t="s">
        <v>140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5E-05</v>
      </c>
      <c r="R295" s="222">
        <f>Q295*H295</f>
        <v>0.00018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613</v>
      </c>
    </row>
    <row r="296" spans="1:65" s="2" customFormat="1" ht="24.15" customHeight="1">
      <c r="A296" s="38"/>
      <c r="B296" s="39"/>
      <c r="C296" s="212" t="s">
        <v>614</v>
      </c>
      <c r="D296" s="212" t="s">
        <v>131</v>
      </c>
      <c r="E296" s="213" t="s">
        <v>615</v>
      </c>
      <c r="F296" s="214" t="s">
        <v>616</v>
      </c>
      <c r="G296" s="215" t="s">
        <v>323</v>
      </c>
      <c r="H296" s="216">
        <v>0.128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617</v>
      </c>
    </row>
    <row r="297" spans="1:63" s="12" customFormat="1" ht="22.8" customHeight="1">
      <c r="A297" s="12"/>
      <c r="B297" s="196"/>
      <c r="C297" s="197"/>
      <c r="D297" s="198" t="s">
        <v>75</v>
      </c>
      <c r="E297" s="210" t="s">
        <v>618</v>
      </c>
      <c r="F297" s="210" t="s">
        <v>619</v>
      </c>
      <c r="G297" s="197"/>
      <c r="H297" s="197"/>
      <c r="I297" s="200"/>
      <c r="J297" s="211">
        <f>BK297</f>
        <v>0</v>
      </c>
      <c r="K297" s="197"/>
      <c r="L297" s="202"/>
      <c r="M297" s="203"/>
      <c r="N297" s="204"/>
      <c r="O297" s="204"/>
      <c r="P297" s="205">
        <f>SUM(P298:P301)</f>
        <v>0</v>
      </c>
      <c r="Q297" s="204"/>
      <c r="R297" s="205">
        <f>SUM(R298:R301)</f>
        <v>0.00058</v>
      </c>
      <c r="S297" s="204"/>
      <c r="T297" s="206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7" t="s">
        <v>136</v>
      </c>
      <c r="AT297" s="208" t="s">
        <v>75</v>
      </c>
      <c r="AU297" s="208" t="s">
        <v>81</v>
      </c>
      <c r="AY297" s="207" t="s">
        <v>128</v>
      </c>
      <c r="BK297" s="209">
        <f>SUM(BK298:BK301)</f>
        <v>0</v>
      </c>
    </row>
    <row r="298" spans="1:65" s="2" customFormat="1" ht="21.75" customHeight="1">
      <c r="A298" s="38"/>
      <c r="B298" s="39"/>
      <c r="C298" s="212" t="s">
        <v>620</v>
      </c>
      <c r="D298" s="212" t="s">
        <v>131</v>
      </c>
      <c r="E298" s="213" t="s">
        <v>621</v>
      </c>
      <c r="F298" s="214" t="s">
        <v>622</v>
      </c>
      <c r="G298" s="215" t="s">
        <v>146</v>
      </c>
      <c r="H298" s="216">
        <v>2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7E-05</v>
      </c>
      <c r="R298" s="222">
        <f>Q298*H298</f>
        <v>0.00014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212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212</v>
      </c>
      <c r="BM298" s="224" t="s">
        <v>623</v>
      </c>
    </row>
    <row r="299" spans="1:51" s="13" customFormat="1" ht="12">
      <c r="A299" s="13"/>
      <c r="B299" s="226"/>
      <c r="C299" s="227"/>
      <c r="D299" s="228" t="s">
        <v>142</v>
      </c>
      <c r="E299" s="229" t="s">
        <v>1</v>
      </c>
      <c r="F299" s="230" t="s">
        <v>624</v>
      </c>
      <c r="G299" s="227"/>
      <c r="H299" s="231">
        <v>2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142</v>
      </c>
      <c r="AU299" s="237" t="s">
        <v>136</v>
      </c>
      <c r="AV299" s="13" t="s">
        <v>136</v>
      </c>
      <c r="AW299" s="13" t="s">
        <v>32</v>
      </c>
      <c r="AX299" s="13" t="s">
        <v>81</v>
      </c>
      <c r="AY299" s="237" t="s">
        <v>128</v>
      </c>
    </row>
    <row r="300" spans="1:65" s="2" customFormat="1" ht="16.5" customHeight="1">
      <c r="A300" s="38"/>
      <c r="B300" s="39"/>
      <c r="C300" s="259" t="s">
        <v>625</v>
      </c>
      <c r="D300" s="259" t="s">
        <v>204</v>
      </c>
      <c r="E300" s="260" t="s">
        <v>626</v>
      </c>
      <c r="F300" s="261" t="s">
        <v>627</v>
      </c>
      <c r="G300" s="262" t="s">
        <v>146</v>
      </c>
      <c r="H300" s="263">
        <v>2.2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0.0002</v>
      </c>
      <c r="R300" s="222">
        <f>Q300*H300</f>
        <v>0.00044000000000000007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285</v>
      </c>
      <c r="AT300" s="224" t="s">
        <v>204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628</v>
      </c>
    </row>
    <row r="301" spans="1:51" s="13" customFormat="1" ht="12">
      <c r="A301" s="13"/>
      <c r="B301" s="226"/>
      <c r="C301" s="227"/>
      <c r="D301" s="228" t="s">
        <v>142</v>
      </c>
      <c r="E301" s="227"/>
      <c r="F301" s="230" t="s">
        <v>629</v>
      </c>
      <c r="G301" s="227"/>
      <c r="H301" s="231">
        <v>2.2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142</v>
      </c>
      <c r="AU301" s="237" t="s">
        <v>136</v>
      </c>
      <c r="AV301" s="13" t="s">
        <v>136</v>
      </c>
      <c r="AW301" s="13" t="s">
        <v>4</v>
      </c>
      <c r="AX301" s="13" t="s">
        <v>81</v>
      </c>
      <c r="AY301" s="237" t="s">
        <v>128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630</v>
      </c>
      <c r="F302" s="210" t="s">
        <v>631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SUM(P303:P319)</f>
        <v>0</v>
      </c>
      <c r="Q302" s="204"/>
      <c r="R302" s="205">
        <f>SUM(R303:R319)</f>
        <v>0.43229508000000005</v>
      </c>
      <c r="S302" s="204"/>
      <c r="T302" s="206">
        <f>SUM(T303:T319)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136</v>
      </c>
      <c r="AT302" s="208" t="s">
        <v>75</v>
      </c>
      <c r="AU302" s="208" t="s">
        <v>81</v>
      </c>
      <c r="AY302" s="207" t="s">
        <v>128</v>
      </c>
      <c r="BK302" s="209">
        <f>SUM(BK303:BK319)</f>
        <v>0</v>
      </c>
    </row>
    <row r="303" spans="1:65" s="2" customFormat="1" ht="16.5" customHeight="1">
      <c r="A303" s="38"/>
      <c r="B303" s="39"/>
      <c r="C303" s="212" t="s">
        <v>632</v>
      </c>
      <c r="D303" s="212" t="s">
        <v>131</v>
      </c>
      <c r="E303" s="213" t="s">
        <v>633</v>
      </c>
      <c r="F303" s="214" t="s">
        <v>634</v>
      </c>
      <c r="G303" s="215" t="s">
        <v>140</v>
      </c>
      <c r="H303" s="216">
        <v>39.2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131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212</v>
      </c>
      <c r="BM303" s="224" t="s">
        <v>635</v>
      </c>
    </row>
    <row r="304" spans="1:51" s="13" customFormat="1" ht="12">
      <c r="A304" s="13"/>
      <c r="B304" s="226"/>
      <c r="C304" s="227"/>
      <c r="D304" s="228" t="s">
        <v>142</v>
      </c>
      <c r="E304" s="229" t="s">
        <v>1</v>
      </c>
      <c r="F304" s="230" t="s">
        <v>164</v>
      </c>
      <c r="G304" s="227"/>
      <c r="H304" s="231">
        <v>39.2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142</v>
      </c>
      <c r="AU304" s="237" t="s">
        <v>136</v>
      </c>
      <c r="AV304" s="13" t="s">
        <v>136</v>
      </c>
      <c r="AW304" s="13" t="s">
        <v>32</v>
      </c>
      <c r="AX304" s="13" t="s">
        <v>81</v>
      </c>
      <c r="AY304" s="237" t="s">
        <v>128</v>
      </c>
    </row>
    <row r="305" spans="1:65" s="2" customFormat="1" ht="24.15" customHeight="1">
      <c r="A305" s="38"/>
      <c r="B305" s="39"/>
      <c r="C305" s="212" t="s">
        <v>636</v>
      </c>
      <c r="D305" s="212" t="s">
        <v>131</v>
      </c>
      <c r="E305" s="213" t="s">
        <v>637</v>
      </c>
      <c r="F305" s="214" t="s">
        <v>638</v>
      </c>
      <c r="G305" s="215" t="s">
        <v>140</v>
      </c>
      <c r="H305" s="216">
        <v>39.2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0.0002</v>
      </c>
      <c r="R305" s="222">
        <f>Q305*H305</f>
        <v>0.007840000000000001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639</v>
      </c>
    </row>
    <row r="306" spans="1:65" s="2" customFormat="1" ht="24.15" customHeight="1">
      <c r="A306" s="38"/>
      <c r="B306" s="39"/>
      <c r="C306" s="212" t="s">
        <v>640</v>
      </c>
      <c r="D306" s="212" t="s">
        <v>131</v>
      </c>
      <c r="E306" s="213" t="s">
        <v>641</v>
      </c>
      <c r="F306" s="214" t="s">
        <v>642</v>
      </c>
      <c r="G306" s="215" t="s">
        <v>140</v>
      </c>
      <c r="H306" s="216">
        <v>39.2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0.00758</v>
      </c>
      <c r="R306" s="222">
        <f>Q306*H306</f>
        <v>0.297136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212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212</v>
      </c>
      <c r="BM306" s="224" t="s">
        <v>643</v>
      </c>
    </row>
    <row r="307" spans="1:51" s="13" customFormat="1" ht="12">
      <c r="A307" s="13"/>
      <c r="B307" s="226"/>
      <c r="C307" s="227"/>
      <c r="D307" s="228" t="s">
        <v>142</v>
      </c>
      <c r="E307" s="229" t="s">
        <v>1</v>
      </c>
      <c r="F307" s="230" t="s">
        <v>174</v>
      </c>
      <c r="G307" s="227"/>
      <c r="H307" s="231">
        <v>39.2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32</v>
      </c>
      <c r="AX307" s="13" t="s">
        <v>81</v>
      </c>
      <c r="AY307" s="237" t="s">
        <v>128</v>
      </c>
    </row>
    <row r="308" spans="1:65" s="2" customFormat="1" ht="24.15" customHeight="1">
      <c r="A308" s="38"/>
      <c r="B308" s="39"/>
      <c r="C308" s="212" t="s">
        <v>644</v>
      </c>
      <c r="D308" s="212" t="s">
        <v>131</v>
      </c>
      <c r="E308" s="213" t="s">
        <v>645</v>
      </c>
      <c r="F308" s="214" t="s">
        <v>646</v>
      </c>
      <c r="G308" s="215" t="s">
        <v>146</v>
      </c>
      <c r="H308" s="216">
        <v>43.54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2E-05</v>
      </c>
      <c r="R308" s="222">
        <f>Q308*H308</f>
        <v>0.0008708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212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212</v>
      </c>
      <c r="BM308" s="224" t="s">
        <v>647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648</v>
      </c>
      <c r="G309" s="227"/>
      <c r="H309" s="231">
        <v>8.72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76</v>
      </c>
      <c r="AY309" s="237" t="s">
        <v>128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649</v>
      </c>
      <c r="G310" s="227"/>
      <c r="H310" s="231">
        <v>12.52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650</v>
      </c>
      <c r="G311" s="227"/>
      <c r="H311" s="231">
        <v>22.3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76</v>
      </c>
      <c r="AY311" s="237" t="s">
        <v>128</v>
      </c>
    </row>
    <row r="312" spans="1:51" s="15" customFormat="1" ht="12">
      <c r="A312" s="15"/>
      <c r="B312" s="248"/>
      <c r="C312" s="249"/>
      <c r="D312" s="228" t="s">
        <v>142</v>
      </c>
      <c r="E312" s="250" t="s">
        <v>1</v>
      </c>
      <c r="F312" s="251" t="s">
        <v>181</v>
      </c>
      <c r="G312" s="249"/>
      <c r="H312" s="252">
        <v>43.54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8" t="s">
        <v>142</v>
      </c>
      <c r="AU312" s="258" t="s">
        <v>136</v>
      </c>
      <c r="AV312" s="15" t="s">
        <v>135</v>
      </c>
      <c r="AW312" s="15" t="s">
        <v>32</v>
      </c>
      <c r="AX312" s="15" t="s">
        <v>81</v>
      </c>
      <c r="AY312" s="258" t="s">
        <v>128</v>
      </c>
    </row>
    <row r="313" spans="1:65" s="2" customFormat="1" ht="16.5" customHeight="1">
      <c r="A313" s="38"/>
      <c r="B313" s="39"/>
      <c r="C313" s="259" t="s">
        <v>651</v>
      </c>
      <c r="D313" s="259" t="s">
        <v>204</v>
      </c>
      <c r="E313" s="260" t="s">
        <v>652</v>
      </c>
      <c r="F313" s="261" t="s">
        <v>653</v>
      </c>
      <c r="G313" s="262" t="s">
        <v>146</v>
      </c>
      <c r="H313" s="263">
        <v>45.282</v>
      </c>
      <c r="I313" s="264"/>
      <c r="J313" s="265">
        <f>ROUND(I313*H313,2)</f>
        <v>0</v>
      </c>
      <c r="K313" s="266"/>
      <c r="L313" s="267"/>
      <c r="M313" s="268" t="s">
        <v>1</v>
      </c>
      <c r="N313" s="269" t="s">
        <v>42</v>
      </c>
      <c r="O313" s="91"/>
      <c r="P313" s="222">
        <f>O313*H313</f>
        <v>0</v>
      </c>
      <c r="Q313" s="222">
        <v>0.0003</v>
      </c>
      <c r="R313" s="222">
        <f>Q313*H313</f>
        <v>0.013584599999999997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285</v>
      </c>
      <c r="AT313" s="224" t="s">
        <v>204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212</v>
      </c>
      <c r="BM313" s="224" t="s">
        <v>654</v>
      </c>
    </row>
    <row r="314" spans="1:51" s="13" customFormat="1" ht="12">
      <c r="A314" s="13"/>
      <c r="B314" s="226"/>
      <c r="C314" s="227"/>
      <c r="D314" s="228" t="s">
        <v>142</v>
      </c>
      <c r="E314" s="227"/>
      <c r="F314" s="230" t="s">
        <v>655</v>
      </c>
      <c r="G314" s="227"/>
      <c r="H314" s="231">
        <v>45.282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4</v>
      </c>
      <c r="AX314" s="13" t="s">
        <v>81</v>
      </c>
      <c r="AY314" s="237" t="s">
        <v>128</v>
      </c>
    </row>
    <row r="315" spans="1:65" s="2" customFormat="1" ht="16.5" customHeight="1">
      <c r="A315" s="38"/>
      <c r="B315" s="39"/>
      <c r="C315" s="212" t="s">
        <v>656</v>
      </c>
      <c r="D315" s="212" t="s">
        <v>131</v>
      </c>
      <c r="E315" s="213" t="s">
        <v>657</v>
      </c>
      <c r="F315" s="214" t="s">
        <v>658</v>
      </c>
      <c r="G315" s="215" t="s">
        <v>140</v>
      </c>
      <c r="H315" s="216">
        <v>39.2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0.00027</v>
      </c>
      <c r="R315" s="222">
        <f>Q315*H315</f>
        <v>0.010584000000000001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212</v>
      </c>
      <c r="AT315" s="224" t="s">
        <v>131</v>
      </c>
      <c r="AU315" s="224" t="s">
        <v>136</v>
      </c>
      <c r="AY315" s="17" t="s">
        <v>128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136</v>
      </c>
      <c r="BK315" s="225">
        <f>ROUND(I315*H315,2)</f>
        <v>0</v>
      </c>
      <c r="BL315" s="17" t="s">
        <v>212</v>
      </c>
      <c r="BM315" s="224" t="s">
        <v>659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660</v>
      </c>
      <c r="G316" s="227"/>
      <c r="H316" s="231">
        <v>39.2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81</v>
      </c>
      <c r="AY316" s="237" t="s">
        <v>128</v>
      </c>
    </row>
    <row r="317" spans="1:65" s="2" customFormat="1" ht="16.5" customHeight="1">
      <c r="A317" s="38"/>
      <c r="B317" s="39"/>
      <c r="C317" s="259" t="s">
        <v>661</v>
      </c>
      <c r="D317" s="259" t="s">
        <v>204</v>
      </c>
      <c r="E317" s="260" t="s">
        <v>662</v>
      </c>
      <c r="F317" s="261" t="s">
        <v>663</v>
      </c>
      <c r="G317" s="262" t="s">
        <v>140</v>
      </c>
      <c r="H317" s="263">
        <v>39.953</v>
      </c>
      <c r="I317" s="264"/>
      <c r="J317" s="265">
        <f>ROUND(I317*H317,2)</f>
        <v>0</v>
      </c>
      <c r="K317" s="266"/>
      <c r="L317" s="267"/>
      <c r="M317" s="268" t="s">
        <v>1</v>
      </c>
      <c r="N317" s="269" t="s">
        <v>42</v>
      </c>
      <c r="O317" s="91"/>
      <c r="P317" s="222">
        <f>O317*H317</f>
        <v>0</v>
      </c>
      <c r="Q317" s="222">
        <v>0.00256</v>
      </c>
      <c r="R317" s="222">
        <f>Q317*H317</f>
        <v>0.10227968000000001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285</v>
      </c>
      <c r="AT317" s="224" t="s">
        <v>204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212</v>
      </c>
      <c r="BM317" s="224" t="s">
        <v>664</v>
      </c>
    </row>
    <row r="318" spans="1:51" s="13" customFormat="1" ht="12">
      <c r="A318" s="13"/>
      <c r="B318" s="226"/>
      <c r="C318" s="227"/>
      <c r="D318" s="228" t="s">
        <v>142</v>
      </c>
      <c r="E318" s="227"/>
      <c r="F318" s="230" t="s">
        <v>665</v>
      </c>
      <c r="G318" s="227"/>
      <c r="H318" s="231">
        <v>39.953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4</v>
      </c>
      <c r="AX318" s="13" t="s">
        <v>81</v>
      </c>
      <c r="AY318" s="237" t="s">
        <v>128</v>
      </c>
    </row>
    <row r="319" spans="1:65" s="2" customFormat="1" ht="24.15" customHeight="1">
      <c r="A319" s="38"/>
      <c r="B319" s="39"/>
      <c r="C319" s="212" t="s">
        <v>666</v>
      </c>
      <c r="D319" s="212" t="s">
        <v>131</v>
      </c>
      <c r="E319" s="213" t="s">
        <v>667</v>
      </c>
      <c r="F319" s="214" t="s">
        <v>668</v>
      </c>
      <c r="G319" s="215" t="s">
        <v>323</v>
      </c>
      <c r="H319" s="216">
        <v>0.432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212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212</v>
      </c>
      <c r="BM319" s="224" t="s">
        <v>669</v>
      </c>
    </row>
    <row r="320" spans="1:63" s="12" customFormat="1" ht="22.8" customHeight="1">
      <c r="A320" s="12"/>
      <c r="B320" s="196"/>
      <c r="C320" s="197"/>
      <c r="D320" s="198" t="s">
        <v>75</v>
      </c>
      <c r="E320" s="210" t="s">
        <v>670</v>
      </c>
      <c r="F320" s="210" t="s">
        <v>671</v>
      </c>
      <c r="G320" s="197"/>
      <c r="H320" s="197"/>
      <c r="I320" s="200"/>
      <c r="J320" s="211">
        <f>BK320</f>
        <v>0</v>
      </c>
      <c r="K320" s="197"/>
      <c r="L320" s="202"/>
      <c r="M320" s="203"/>
      <c r="N320" s="204"/>
      <c r="O320" s="204"/>
      <c r="P320" s="205">
        <f>SUM(P321:P356)</f>
        <v>0</v>
      </c>
      <c r="Q320" s="204"/>
      <c r="R320" s="205">
        <f>SUM(R321:R356)</f>
        <v>0.42691522000000004</v>
      </c>
      <c r="S320" s="204"/>
      <c r="T320" s="206">
        <f>SUM(T321:T356)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7" t="s">
        <v>136</v>
      </c>
      <c r="AT320" s="208" t="s">
        <v>75</v>
      </c>
      <c r="AU320" s="208" t="s">
        <v>81</v>
      </c>
      <c r="AY320" s="207" t="s">
        <v>128</v>
      </c>
      <c r="BK320" s="209">
        <f>SUM(BK321:BK356)</f>
        <v>0</v>
      </c>
    </row>
    <row r="321" spans="1:65" s="2" customFormat="1" ht="16.5" customHeight="1">
      <c r="A321" s="38"/>
      <c r="B321" s="39"/>
      <c r="C321" s="212" t="s">
        <v>672</v>
      </c>
      <c r="D321" s="212" t="s">
        <v>131</v>
      </c>
      <c r="E321" s="213" t="s">
        <v>673</v>
      </c>
      <c r="F321" s="214" t="s">
        <v>674</v>
      </c>
      <c r="G321" s="215" t="s">
        <v>140</v>
      </c>
      <c r="H321" s="216">
        <v>21.4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675</v>
      </c>
    </row>
    <row r="322" spans="1:65" s="2" customFormat="1" ht="16.5" customHeight="1">
      <c r="A322" s="38"/>
      <c r="B322" s="39"/>
      <c r="C322" s="212" t="s">
        <v>676</v>
      </c>
      <c r="D322" s="212" t="s">
        <v>131</v>
      </c>
      <c r="E322" s="213" t="s">
        <v>677</v>
      </c>
      <c r="F322" s="214" t="s">
        <v>678</v>
      </c>
      <c r="G322" s="215" t="s">
        <v>140</v>
      </c>
      <c r="H322" s="216">
        <v>21.1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0.0003</v>
      </c>
      <c r="R322" s="222">
        <f>Q322*H322</f>
        <v>0.00633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679</v>
      </c>
    </row>
    <row r="323" spans="1:65" s="2" customFormat="1" ht="24.15" customHeight="1">
      <c r="A323" s="38"/>
      <c r="B323" s="39"/>
      <c r="C323" s="212" t="s">
        <v>680</v>
      </c>
      <c r="D323" s="212" t="s">
        <v>131</v>
      </c>
      <c r="E323" s="213" t="s">
        <v>681</v>
      </c>
      <c r="F323" s="214" t="s">
        <v>682</v>
      </c>
      <c r="G323" s="215" t="s">
        <v>140</v>
      </c>
      <c r="H323" s="216">
        <v>8.555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0.0015</v>
      </c>
      <c r="R323" s="222">
        <f>Q323*H323</f>
        <v>0.0128325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683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684</v>
      </c>
      <c r="G324" s="227"/>
      <c r="H324" s="231">
        <v>7.325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3" customFormat="1" ht="12">
      <c r="A325" s="13"/>
      <c r="B325" s="226"/>
      <c r="C325" s="227"/>
      <c r="D325" s="228" t="s">
        <v>142</v>
      </c>
      <c r="E325" s="229" t="s">
        <v>1</v>
      </c>
      <c r="F325" s="230" t="s">
        <v>685</v>
      </c>
      <c r="G325" s="227"/>
      <c r="H325" s="231">
        <v>1.23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142</v>
      </c>
      <c r="AU325" s="237" t="s">
        <v>136</v>
      </c>
      <c r="AV325" s="13" t="s">
        <v>136</v>
      </c>
      <c r="AW325" s="13" t="s">
        <v>32</v>
      </c>
      <c r="AX325" s="13" t="s">
        <v>76</v>
      </c>
      <c r="AY325" s="237" t="s">
        <v>128</v>
      </c>
    </row>
    <row r="326" spans="1:51" s="15" customFormat="1" ht="12">
      <c r="A326" s="15"/>
      <c r="B326" s="248"/>
      <c r="C326" s="249"/>
      <c r="D326" s="228" t="s">
        <v>142</v>
      </c>
      <c r="E326" s="250" t="s">
        <v>1</v>
      </c>
      <c r="F326" s="251" t="s">
        <v>181</v>
      </c>
      <c r="G326" s="249"/>
      <c r="H326" s="252">
        <v>8.555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8" t="s">
        <v>142</v>
      </c>
      <c r="AU326" s="258" t="s">
        <v>136</v>
      </c>
      <c r="AV326" s="15" t="s">
        <v>135</v>
      </c>
      <c r="AW326" s="15" t="s">
        <v>32</v>
      </c>
      <c r="AX326" s="15" t="s">
        <v>81</v>
      </c>
      <c r="AY326" s="258" t="s">
        <v>128</v>
      </c>
    </row>
    <row r="327" spans="1:65" s="2" customFormat="1" ht="24.15" customHeight="1">
      <c r="A327" s="38"/>
      <c r="B327" s="39"/>
      <c r="C327" s="212" t="s">
        <v>686</v>
      </c>
      <c r="D327" s="212" t="s">
        <v>131</v>
      </c>
      <c r="E327" s="213" t="s">
        <v>687</v>
      </c>
      <c r="F327" s="214" t="s">
        <v>688</v>
      </c>
      <c r="G327" s="215" t="s">
        <v>146</v>
      </c>
      <c r="H327" s="216">
        <v>5.8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0.00032</v>
      </c>
      <c r="R327" s="222">
        <f>Q327*H327</f>
        <v>0.001856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689</v>
      </c>
    </row>
    <row r="328" spans="1:51" s="14" customFormat="1" ht="12">
      <c r="A328" s="14"/>
      <c r="B328" s="238"/>
      <c r="C328" s="239"/>
      <c r="D328" s="228" t="s">
        <v>142</v>
      </c>
      <c r="E328" s="240" t="s">
        <v>1</v>
      </c>
      <c r="F328" s="241" t="s">
        <v>690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142</v>
      </c>
      <c r="AU328" s="247" t="s">
        <v>136</v>
      </c>
      <c r="AV328" s="14" t="s">
        <v>81</v>
      </c>
      <c r="AW328" s="14" t="s">
        <v>32</v>
      </c>
      <c r="AX328" s="14" t="s">
        <v>76</v>
      </c>
      <c r="AY328" s="24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691</v>
      </c>
      <c r="G329" s="227"/>
      <c r="H329" s="231">
        <v>5.8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81</v>
      </c>
      <c r="AY329" s="237" t="s">
        <v>128</v>
      </c>
    </row>
    <row r="330" spans="1:65" s="2" customFormat="1" ht="24.15" customHeight="1">
      <c r="A330" s="38"/>
      <c r="B330" s="39"/>
      <c r="C330" s="212" t="s">
        <v>692</v>
      </c>
      <c r="D330" s="212" t="s">
        <v>131</v>
      </c>
      <c r="E330" s="213" t="s">
        <v>693</v>
      </c>
      <c r="F330" s="214" t="s">
        <v>694</v>
      </c>
      <c r="G330" s="215" t="s">
        <v>140</v>
      </c>
      <c r="H330" s="216">
        <v>21.1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0.003</v>
      </c>
      <c r="R330" s="222">
        <f>Q330*H330</f>
        <v>0.06330000000000001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212</v>
      </c>
      <c r="AT330" s="224" t="s">
        <v>131</v>
      </c>
      <c r="AU330" s="224" t="s">
        <v>136</v>
      </c>
      <c r="AY330" s="17" t="s">
        <v>128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136</v>
      </c>
      <c r="BK330" s="225">
        <f>ROUND(I330*H330,2)</f>
        <v>0</v>
      </c>
      <c r="BL330" s="17" t="s">
        <v>212</v>
      </c>
      <c r="BM330" s="224" t="s">
        <v>695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696</v>
      </c>
      <c r="G331" s="227"/>
      <c r="H331" s="231">
        <v>10.8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697</v>
      </c>
      <c r="G332" s="227"/>
      <c r="H332" s="231">
        <v>6.8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698</v>
      </c>
      <c r="G333" s="227"/>
      <c r="H333" s="231">
        <v>3.5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5" customFormat="1" ht="12">
      <c r="A334" s="15"/>
      <c r="B334" s="248"/>
      <c r="C334" s="249"/>
      <c r="D334" s="228" t="s">
        <v>142</v>
      </c>
      <c r="E334" s="250" t="s">
        <v>1</v>
      </c>
      <c r="F334" s="251" t="s">
        <v>181</v>
      </c>
      <c r="G334" s="249"/>
      <c r="H334" s="252">
        <v>21.1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8" t="s">
        <v>142</v>
      </c>
      <c r="AU334" s="258" t="s">
        <v>136</v>
      </c>
      <c r="AV334" s="15" t="s">
        <v>135</v>
      </c>
      <c r="AW334" s="15" t="s">
        <v>32</v>
      </c>
      <c r="AX334" s="15" t="s">
        <v>81</v>
      </c>
      <c r="AY334" s="258" t="s">
        <v>128</v>
      </c>
    </row>
    <row r="335" spans="1:65" s="2" customFormat="1" ht="16.5" customHeight="1">
      <c r="A335" s="38"/>
      <c r="B335" s="39"/>
      <c r="C335" s="259" t="s">
        <v>699</v>
      </c>
      <c r="D335" s="259" t="s">
        <v>204</v>
      </c>
      <c r="E335" s="260" t="s">
        <v>700</v>
      </c>
      <c r="F335" s="261" t="s">
        <v>701</v>
      </c>
      <c r="G335" s="262" t="s">
        <v>140</v>
      </c>
      <c r="H335" s="263">
        <v>23.21</v>
      </c>
      <c r="I335" s="264"/>
      <c r="J335" s="265">
        <f>ROUND(I335*H335,2)</f>
        <v>0</v>
      </c>
      <c r="K335" s="266"/>
      <c r="L335" s="267"/>
      <c r="M335" s="268" t="s">
        <v>1</v>
      </c>
      <c r="N335" s="269" t="s">
        <v>42</v>
      </c>
      <c r="O335" s="91"/>
      <c r="P335" s="222">
        <f>O335*H335</f>
        <v>0</v>
      </c>
      <c r="Q335" s="222">
        <v>0.0118</v>
      </c>
      <c r="R335" s="222">
        <f>Q335*H335</f>
        <v>0.273878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285</v>
      </c>
      <c r="AT335" s="224" t="s">
        <v>204</v>
      </c>
      <c r="AU335" s="224" t="s">
        <v>136</v>
      </c>
      <c r="AY335" s="17" t="s">
        <v>128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136</v>
      </c>
      <c r="BK335" s="225">
        <f>ROUND(I335*H335,2)</f>
        <v>0</v>
      </c>
      <c r="BL335" s="17" t="s">
        <v>212</v>
      </c>
      <c r="BM335" s="224" t="s">
        <v>702</v>
      </c>
    </row>
    <row r="336" spans="1:51" s="13" customFormat="1" ht="12">
      <c r="A336" s="13"/>
      <c r="B336" s="226"/>
      <c r="C336" s="227"/>
      <c r="D336" s="228" t="s">
        <v>142</v>
      </c>
      <c r="E336" s="227"/>
      <c r="F336" s="230" t="s">
        <v>703</v>
      </c>
      <c r="G336" s="227"/>
      <c r="H336" s="231">
        <v>23.21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4</v>
      </c>
      <c r="AX336" s="13" t="s">
        <v>81</v>
      </c>
      <c r="AY336" s="237" t="s">
        <v>128</v>
      </c>
    </row>
    <row r="337" spans="1:65" s="2" customFormat="1" ht="24.15" customHeight="1">
      <c r="A337" s="38"/>
      <c r="B337" s="39"/>
      <c r="C337" s="212" t="s">
        <v>704</v>
      </c>
      <c r="D337" s="212" t="s">
        <v>131</v>
      </c>
      <c r="E337" s="213" t="s">
        <v>705</v>
      </c>
      <c r="F337" s="214" t="s">
        <v>706</v>
      </c>
      <c r="G337" s="215" t="s">
        <v>140</v>
      </c>
      <c r="H337" s="216">
        <v>21.1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</v>
      </c>
      <c r="R337" s="222">
        <f>Q337*H337</f>
        <v>0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212</v>
      </c>
      <c r="BM337" s="224" t="s">
        <v>707</v>
      </c>
    </row>
    <row r="338" spans="1:65" s="2" customFormat="1" ht="24.15" customHeight="1">
      <c r="A338" s="38"/>
      <c r="B338" s="39"/>
      <c r="C338" s="212" t="s">
        <v>708</v>
      </c>
      <c r="D338" s="212" t="s">
        <v>131</v>
      </c>
      <c r="E338" s="213" t="s">
        <v>709</v>
      </c>
      <c r="F338" s="214" t="s">
        <v>710</v>
      </c>
      <c r="G338" s="215" t="s">
        <v>140</v>
      </c>
      <c r="H338" s="216">
        <v>7.1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0.008</v>
      </c>
      <c r="R338" s="222">
        <f>Q338*H338</f>
        <v>0.056799999999999996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212</v>
      </c>
      <c r="AT338" s="224" t="s">
        <v>131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212</v>
      </c>
      <c r="BM338" s="224" t="s">
        <v>711</v>
      </c>
    </row>
    <row r="339" spans="1:51" s="14" customFormat="1" ht="12">
      <c r="A339" s="14"/>
      <c r="B339" s="238"/>
      <c r="C339" s="239"/>
      <c r="D339" s="228" t="s">
        <v>142</v>
      </c>
      <c r="E339" s="240" t="s">
        <v>1</v>
      </c>
      <c r="F339" s="241" t="s">
        <v>712</v>
      </c>
      <c r="G339" s="239"/>
      <c r="H339" s="240" t="s">
        <v>1</v>
      </c>
      <c r="I339" s="242"/>
      <c r="J339" s="239"/>
      <c r="K339" s="239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142</v>
      </c>
      <c r="AU339" s="247" t="s">
        <v>136</v>
      </c>
      <c r="AV339" s="14" t="s">
        <v>81</v>
      </c>
      <c r="AW339" s="14" t="s">
        <v>32</v>
      </c>
      <c r="AX339" s="14" t="s">
        <v>76</v>
      </c>
      <c r="AY339" s="24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713</v>
      </c>
      <c r="G340" s="227"/>
      <c r="H340" s="231">
        <v>1.2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714</v>
      </c>
      <c r="G341" s="227"/>
      <c r="H341" s="231">
        <v>5.9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5" customFormat="1" ht="12">
      <c r="A342" s="15"/>
      <c r="B342" s="248"/>
      <c r="C342" s="249"/>
      <c r="D342" s="228" t="s">
        <v>142</v>
      </c>
      <c r="E342" s="250" t="s">
        <v>1</v>
      </c>
      <c r="F342" s="251" t="s">
        <v>181</v>
      </c>
      <c r="G342" s="249"/>
      <c r="H342" s="252">
        <v>7.1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142</v>
      </c>
      <c r="AU342" s="258" t="s">
        <v>136</v>
      </c>
      <c r="AV342" s="15" t="s">
        <v>135</v>
      </c>
      <c r="AW342" s="15" t="s">
        <v>32</v>
      </c>
      <c r="AX342" s="15" t="s">
        <v>81</v>
      </c>
      <c r="AY342" s="258" t="s">
        <v>128</v>
      </c>
    </row>
    <row r="343" spans="1:65" s="2" customFormat="1" ht="24.15" customHeight="1">
      <c r="A343" s="38"/>
      <c r="B343" s="39"/>
      <c r="C343" s="212" t="s">
        <v>715</v>
      </c>
      <c r="D343" s="212" t="s">
        <v>131</v>
      </c>
      <c r="E343" s="213" t="s">
        <v>716</v>
      </c>
      <c r="F343" s="214" t="s">
        <v>717</v>
      </c>
      <c r="G343" s="215" t="s">
        <v>146</v>
      </c>
      <c r="H343" s="216">
        <v>28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0.0002</v>
      </c>
      <c r="R343" s="222">
        <f>Q343*H343</f>
        <v>0.0056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212</v>
      </c>
      <c r="AT343" s="224" t="s">
        <v>131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212</v>
      </c>
      <c r="BM343" s="224" t="s">
        <v>718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719</v>
      </c>
      <c r="G344" s="227"/>
      <c r="H344" s="231">
        <v>12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719</v>
      </c>
      <c r="G345" s="227"/>
      <c r="H345" s="231">
        <v>12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3" customFormat="1" ht="12">
      <c r="A346" s="13"/>
      <c r="B346" s="226"/>
      <c r="C346" s="227"/>
      <c r="D346" s="228" t="s">
        <v>142</v>
      </c>
      <c r="E346" s="229" t="s">
        <v>1</v>
      </c>
      <c r="F346" s="230" t="s">
        <v>720</v>
      </c>
      <c r="G346" s="227"/>
      <c r="H346" s="231">
        <v>4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32</v>
      </c>
      <c r="AX346" s="13" t="s">
        <v>76</v>
      </c>
      <c r="AY346" s="237" t="s">
        <v>128</v>
      </c>
    </row>
    <row r="347" spans="1:51" s="15" customFormat="1" ht="12">
      <c r="A347" s="15"/>
      <c r="B347" s="248"/>
      <c r="C347" s="249"/>
      <c r="D347" s="228" t="s">
        <v>142</v>
      </c>
      <c r="E347" s="250" t="s">
        <v>1</v>
      </c>
      <c r="F347" s="251" t="s">
        <v>181</v>
      </c>
      <c r="G347" s="249"/>
      <c r="H347" s="252">
        <v>28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8" t="s">
        <v>142</v>
      </c>
      <c r="AU347" s="258" t="s">
        <v>136</v>
      </c>
      <c r="AV347" s="15" t="s">
        <v>135</v>
      </c>
      <c r="AW347" s="15" t="s">
        <v>32</v>
      </c>
      <c r="AX347" s="15" t="s">
        <v>81</v>
      </c>
      <c r="AY347" s="258" t="s">
        <v>128</v>
      </c>
    </row>
    <row r="348" spans="1:65" s="2" customFormat="1" ht="16.5" customHeight="1">
      <c r="A348" s="38"/>
      <c r="B348" s="39"/>
      <c r="C348" s="259" t="s">
        <v>721</v>
      </c>
      <c r="D348" s="259" t="s">
        <v>204</v>
      </c>
      <c r="E348" s="260" t="s">
        <v>722</v>
      </c>
      <c r="F348" s="261" t="s">
        <v>723</v>
      </c>
      <c r="G348" s="262" t="s">
        <v>146</v>
      </c>
      <c r="H348" s="263">
        <v>29.4</v>
      </c>
      <c r="I348" s="264"/>
      <c r="J348" s="265">
        <f>ROUND(I348*H348,2)</f>
        <v>0</v>
      </c>
      <c r="K348" s="266"/>
      <c r="L348" s="267"/>
      <c r="M348" s="268" t="s">
        <v>1</v>
      </c>
      <c r="N348" s="269" t="s">
        <v>42</v>
      </c>
      <c r="O348" s="91"/>
      <c r="P348" s="222">
        <f>O348*H348</f>
        <v>0</v>
      </c>
      <c r="Q348" s="222">
        <v>0.00012</v>
      </c>
      <c r="R348" s="222">
        <f>Q348*H348</f>
        <v>0.003528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285</v>
      </c>
      <c r="AT348" s="224" t="s">
        <v>204</v>
      </c>
      <c r="AU348" s="224" t="s">
        <v>136</v>
      </c>
      <c r="AY348" s="17" t="s">
        <v>128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136</v>
      </c>
      <c r="BK348" s="225">
        <f>ROUND(I348*H348,2)</f>
        <v>0</v>
      </c>
      <c r="BL348" s="17" t="s">
        <v>212</v>
      </c>
      <c r="BM348" s="224" t="s">
        <v>724</v>
      </c>
    </row>
    <row r="349" spans="1:51" s="13" customFormat="1" ht="12">
      <c r="A349" s="13"/>
      <c r="B349" s="226"/>
      <c r="C349" s="227"/>
      <c r="D349" s="228" t="s">
        <v>142</v>
      </c>
      <c r="E349" s="227"/>
      <c r="F349" s="230" t="s">
        <v>725</v>
      </c>
      <c r="G349" s="227"/>
      <c r="H349" s="231">
        <v>29.4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4</v>
      </c>
      <c r="AX349" s="13" t="s">
        <v>81</v>
      </c>
      <c r="AY349" s="237" t="s">
        <v>128</v>
      </c>
    </row>
    <row r="350" spans="1:65" s="2" customFormat="1" ht="24.15" customHeight="1">
      <c r="A350" s="38"/>
      <c r="B350" s="39"/>
      <c r="C350" s="212" t="s">
        <v>726</v>
      </c>
      <c r="D350" s="212" t="s">
        <v>131</v>
      </c>
      <c r="E350" s="213" t="s">
        <v>727</v>
      </c>
      <c r="F350" s="214" t="s">
        <v>728</v>
      </c>
      <c r="G350" s="215" t="s">
        <v>146</v>
      </c>
      <c r="H350" s="216">
        <v>9.12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0.00018</v>
      </c>
      <c r="R350" s="222">
        <f>Q350*H350</f>
        <v>0.0016416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212</v>
      </c>
      <c r="AT350" s="224" t="s">
        <v>131</v>
      </c>
      <c r="AU350" s="224" t="s">
        <v>136</v>
      </c>
      <c r="AY350" s="17" t="s">
        <v>128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136</v>
      </c>
      <c r="BK350" s="225">
        <f>ROUND(I350*H350,2)</f>
        <v>0</v>
      </c>
      <c r="BL350" s="17" t="s">
        <v>212</v>
      </c>
      <c r="BM350" s="224" t="s">
        <v>729</v>
      </c>
    </row>
    <row r="351" spans="1:51" s="13" customFormat="1" ht="12">
      <c r="A351" s="13"/>
      <c r="B351" s="226"/>
      <c r="C351" s="227"/>
      <c r="D351" s="228" t="s">
        <v>142</v>
      </c>
      <c r="E351" s="229" t="s">
        <v>1</v>
      </c>
      <c r="F351" s="230" t="s">
        <v>730</v>
      </c>
      <c r="G351" s="227"/>
      <c r="H351" s="231">
        <v>3.6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142</v>
      </c>
      <c r="AU351" s="237" t="s">
        <v>136</v>
      </c>
      <c r="AV351" s="13" t="s">
        <v>136</v>
      </c>
      <c r="AW351" s="13" t="s">
        <v>32</v>
      </c>
      <c r="AX351" s="13" t="s">
        <v>76</v>
      </c>
      <c r="AY351" s="237" t="s">
        <v>128</v>
      </c>
    </row>
    <row r="352" spans="1:51" s="13" customFormat="1" ht="12">
      <c r="A352" s="13"/>
      <c r="B352" s="226"/>
      <c r="C352" s="227"/>
      <c r="D352" s="228" t="s">
        <v>142</v>
      </c>
      <c r="E352" s="229" t="s">
        <v>1</v>
      </c>
      <c r="F352" s="230" t="s">
        <v>731</v>
      </c>
      <c r="G352" s="227"/>
      <c r="H352" s="231">
        <v>5.52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32</v>
      </c>
      <c r="AX352" s="13" t="s">
        <v>76</v>
      </c>
      <c r="AY352" s="237" t="s">
        <v>128</v>
      </c>
    </row>
    <row r="353" spans="1:51" s="15" customFormat="1" ht="12">
      <c r="A353" s="15"/>
      <c r="B353" s="248"/>
      <c r="C353" s="249"/>
      <c r="D353" s="228" t="s">
        <v>142</v>
      </c>
      <c r="E353" s="250" t="s">
        <v>1</v>
      </c>
      <c r="F353" s="251" t="s">
        <v>181</v>
      </c>
      <c r="G353" s="249"/>
      <c r="H353" s="252">
        <v>9.12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8" t="s">
        <v>142</v>
      </c>
      <c r="AU353" s="258" t="s">
        <v>136</v>
      </c>
      <c r="AV353" s="15" t="s">
        <v>135</v>
      </c>
      <c r="AW353" s="15" t="s">
        <v>32</v>
      </c>
      <c r="AX353" s="15" t="s">
        <v>81</v>
      </c>
      <c r="AY353" s="258" t="s">
        <v>128</v>
      </c>
    </row>
    <row r="354" spans="1:65" s="2" customFormat="1" ht="16.5" customHeight="1">
      <c r="A354" s="38"/>
      <c r="B354" s="39"/>
      <c r="C354" s="259" t="s">
        <v>732</v>
      </c>
      <c r="D354" s="259" t="s">
        <v>204</v>
      </c>
      <c r="E354" s="260" t="s">
        <v>722</v>
      </c>
      <c r="F354" s="261" t="s">
        <v>723</v>
      </c>
      <c r="G354" s="262" t="s">
        <v>146</v>
      </c>
      <c r="H354" s="263">
        <v>9.576</v>
      </c>
      <c r="I354" s="264"/>
      <c r="J354" s="265">
        <f>ROUND(I354*H354,2)</f>
        <v>0</v>
      </c>
      <c r="K354" s="266"/>
      <c r="L354" s="267"/>
      <c r="M354" s="268" t="s">
        <v>1</v>
      </c>
      <c r="N354" s="269" t="s">
        <v>42</v>
      </c>
      <c r="O354" s="91"/>
      <c r="P354" s="222">
        <f>O354*H354</f>
        <v>0</v>
      </c>
      <c r="Q354" s="222">
        <v>0.00012</v>
      </c>
      <c r="R354" s="222">
        <f>Q354*H354</f>
        <v>0.00114912</v>
      </c>
      <c r="S354" s="222">
        <v>0</v>
      </c>
      <c r="T354" s="22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4" t="s">
        <v>285</v>
      </c>
      <c r="AT354" s="224" t="s">
        <v>204</v>
      </c>
      <c r="AU354" s="224" t="s">
        <v>136</v>
      </c>
      <c r="AY354" s="17" t="s">
        <v>128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7" t="s">
        <v>136</v>
      </c>
      <c r="BK354" s="225">
        <f>ROUND(I354*H354,2)</f>
        <v>0</v>
      </c>
      <c r="BL354" s="17" t="s">
        <v>212</v>
      </c>
      <c r="BM354" s="224" t="s">
        <v>733</v>
      </c>
    </row>
    <row r="355" spans="1:51" s="13" customFormat="1" ht="12">
      <c r="A355" s="13"/>
      <c r="B355" s="226"/>
      <c r="C355" s="227"/>
      <c r="D355" s="228" t="s">
        <v>142</v>
      </c>
      <c r="E355" s="227"/>
      <c r="F355" s="230" t="s">
        <v>734</v>
      </c>
      <c r="G355" s="227"/>
      <c r="H355" s="231">
        <v>9.576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4</v>
      </c>
      <c r="AX355" s="13" t="s">
        <v>81</v>
      </c>
      <c r="AY355" s="237" t="s">
        <v>128</v>
      </c>
    </row>
    <row r="356" spans="1:65" s="2" customFormat="1" ht="24.15" customHeight="1">
      <c r="A356" s="38"/>
      <c r="B356" s="39"/>
      <c r="C356" s="212" t="s">
        <v>735</v>
      </c>
      <c r="D356" s="212" t="s">
        <v>131</v>
      </c>
      <c r="E356" s="213" t="s">
        <v>736</v>
      </c>
      <c r="F356" s="214" t="s">
        <v>737</v>
      </c>
      <c r="G356" s="215" t="s">
        <v>323</v>
      </c>
      <c r="H356" s="216">
        <v>0.427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738</v>
      </c>
    </row>
    <row r="357" spans="1:63" s="12" customFormat="1" ht="22.8" customHeight="1">
      <c r="A357" s="12"/>
      <c r="B357" s="196"/>
      <c r="C357" s="197"/>
      <c r="D357" s="198" t="s">
        <v>75</v>
      </c>
      <c r="E357" s="210" t="s">
        <v>739</v>
      </c>
      <c r="F357" s="210" t="s">
        <v>740</v>
      </c>
      <c r="G357" s="197"/>
      <c r="H357" s="197"/>
      <c r="I357" s="200"/>
      <c r="J357" s="211">
        <f>BK357</f>
        <v>0</v>
      </c>
      <c r="K357" s="197"/>
      <c r="L357" s="202"/>
      <c r="M357" s="203"/>
      <c r="N357" s="204"/>
      <c r="O357" s="204"/>
      <c r="P357" s="205">
        <f>SUM(P358:P366)</f>
        <v>0</v>
      </c>
      <c r="Q357" s="204"/>
      <c r="R357" s="205">
        <f>SUM(R358:R366)</f>
        <v>0.010955</v>
      </c>
      <c r="S357" s="204"/>
      <c r="T357" s="206">
        <f>SUM(T358:T366)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7" t="s">
        <v>136</v>
      </c>
      <c r="AT357" s="208" t="s">
        <v>75</v>
      </c>
      <c r="AU357" s="208" t="s">
        <v>81</v>
      </c>
      <c r="AY357" s="207" t="s">
        <v>128</v>
      </c>
      <c r="BK357" s="209">
        <f>SUM(BK358:BK366)</f>
        <v>0</v>
      </c>
    </row>
    <row r="358" spans="1:65" s="2" customFormat="1" ht="24.15" customHeight="1">
      <c r="A358" s="38"/>
      <c r="B358" s="39"/>
      <c r="C358" s="212" t="s">
        <v>741</v>
      </c>
      <c r="D358" s="212" t="s">
        <v>131</v>
      </c>
      <c r="E358" s="213" t="s">
        <v>742</v>
      </c>
      <c r="F358" s="214" t="s">
        <v>743</v>
      </c>
      <c r="G358" s="215" t="s">
        <v>140</v>
      </c>
      <c r="H358" s="216">
        <v>2.2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212</v>
      </c>
      <c r="BM358" s="224" t="s">
        <v>744</v>
      </c>
    </row>
    <row r="359" spans="1:51" s="14" customFormat="1" ht="12">
      <c r="A359" s="14"/>
      <c r="B359" s="238"/>
      <c r="C359" s="239"/>
      <c r="D359" s="228" t="s">
        <v>142</v>
      </c>
      <c r="E359" s="240" t="s">
        <v>1</v>
      </c>
      <c r="F359" s="241" t="s">
        <v>745</v>
      </c>
      <c r="G359" s="239"/>
      <c r="H359" s="240" t="s">
        <v>1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142</v>
      </c>
      <c r="AU359" s="247" t="s">
        <v>136</v>
      </c>
      <c r="AV359" s="14" t="s">
        <v>81</v>
      </c>
      <c r="AW359" s="14" t="s">
        <v>32</v>
      </c>
      <c r="AX359" s="14" t="s">
        <v>76</v>
      </c>
      <c r="AY359" s="24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746</v>
      </c>
      <c r="G360" s="227"/>
      <c r="H360" s="231">
        <v>2.2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747</v>
      </c>
      <c r="D361" s="212" t="s">
        <v>131</v>
      </c>
      <c r="E361" s="213" t="s">
        <v>748</v>
      </c>
      <c r="F361" s="214" t="s">
        <v>749</v>
      </c>
      <c r="G361" s="215" t="s">
        <v>140</v>
      </c>
      <c r="H361" s="216">
        <v>5.5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0.00017</v>
      </c>
      <c r="R361" s="222">
        <f>Q361*H361</f>
        <v>0.0009350000000000001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750</v>
      </c>
    </row>
    <row r="362" spans="1:51" s="14" customFormat="1" ht="12">
      <c r="A362" s="14"/>
      <c r="B362" s="238"/>
      <c r="C362" s="239"/>
      <c r="D362" s="228" t="s">
        <v>142</v>
      </c>
      <c r="E362" s="240" t="s">
        <v>1</v>
      </c>
      <c r="F362" s="241" t="s">
        <v>751</v>
      </c>
      <c r="G362" s="239"/>
      <c r="H362" s="240" t="s">
        <v>1</v>
      </c>
      <c r="I362" s="242"/>
      <c r="J362" s="239"/>
      <c r="K362" s="239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142</v>
      </c>
      <c r="AU362" s="247" t="s">
        <v>136</v>
      </c>
      <c r="AV362" s="14" t="s">
        <v>81</v>
      </c>
      <c r="AW362" s="14" t="s">
        <v>32</v>
      </c>
      <c r="AX362" s="14" t="s">
        <v>76</v>
      </c>
      <c r="AY362" s="247" t="s">
        <v>128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752</v>
      </c>
      <c r="G363" s="227"/>
      <c r="H363" s="231">
        <v>5.5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81</v>
      </c>
      <c r="AY363" s="237" t="s">
        <v>128</v>
      </c>
    </row>
    <row r="364" spans="1:65" s="2" customFormat="1" ht="24.15" customHeight="1">
      <c r="A364" s="38"/>
      <c r="B364" s="39"/>
      <c r="C364" s="212" t="s">
        <v>753</v>
      </c>
      <c r="D364" s="212" t="s">
        <v>131</v>
      </c>
      <c r="E364" s="213" t="s">
        <v>754</v>
      </c>
      <c r="F364" s="214" t="s">
        <v>755</v>
      </c>
      <c r="G364" s="215" t="s">
        <v>140</v>
      </c>
      <c r="H364" s="216">
        <v>5.5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0.00012</v>
      </c>
      <c r="R364" s="222">
        <f>Q364*H364</f>
        <v>0.00066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212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212</v>
      </c>
      <c r="BM364" s="224" t="s">
        <v>756</v>
      </c>
    </row>
    <row r="365" spans="1:65" s="2" customFormat="1" ht="24.15" customHeight="1">
      <c r="A365" s="38"/>
      <c r="B365" s="39"/>
      <c r="C365" s="212" t="s">
        <v>757</v>
      </c>
      <c r="D365" s="212" t="s">
        <v>131</v>
      </c>
      <c r="E365" s="213" t="s">
        <v>758</v>
      </c>
      <c r="F365" s="214" t="s">
        <v>759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0.00012</v>
      </c>
      <c r="R365" s="222">
        <f>Q365*H365</f>
        <v>0.00066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760</v>
      </c>
    </row>
    <row r="366" spans="1:65" s="2" customFormat="1" ht="16.5" customHeight="1">
      <c r="A366" s="38"/>
      <c r="B366" s="39"/>
      <c r="C366" s="212" t="s">
        <v>761</v>
      </c>
      <c r="D366" s="212" t="s">
        <v>131</v>
      </c>
      <c r="E366" s="213" t="s">
        <v>762</v>
      </c>
      <c r="F366" s="214" t="s">
        <v>763</v>
      </c>
      <c r="G366" s="215" t="s">
        <v>140</v>
      </c>
      <c r="H366" s="216">
        <v>15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0.00058</v>
      </c>
      <c r="R366" s="222">
        <f>Q366*H366</f>
        <v>0.0087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212</v>
      </c>
      <c r="BM366" s="224" t="s">
        <v>764</v>
      </c>
    </row>
    <row r="367" spans="1:63" s="12" customFormat="1" ht="22.8" customHeight="1">
      <c r="A367" s="12"/>
      <c r="B367" s="196"/>
      <c r="C367" s="197"/>
      <c r="D367" s="198" t="s">
        <v>75</v>
      </c>
      <c r="E367" s="210" t="s">
        <v>765</v>
      </c>
      <c r="F367" s="210" t="s">
        <v>766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SUM(P368:P387)</f>
        <v>0</v>
      </c>
      <c r="Q367" s="204"/>
      <c r="R367" s="205">
        <f>SUM(R368:R387)</f>
        <v>0.20079689900000006</v>
      </c>
      <c r="S367" s="204"/>
      <c r="T367" s="206">
        <f>SUM(T368:T387)</f>
        <v>0.04382532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136</v>
      </c>
      <c r="AT367" s="208" t="s">
        <v>75</v>
      </c>
      <c r="AU367" s="208" t="s">
        <v>81</v>
      </c>
      <c r="AY367" s="207" t="s">
        <v>128</v>
      </c>
      <c r="BK367" s="209">
        <f>SUM(BK368:BK387)</f>
        <v>0</v>
      </c>
    </row>
    <row r="368" spans="1:65" s="2" customFormat="1" ht="24.15" customHeight="1">
      <c r="A368" s="38"/>
      <c r="B368" s="39"/>
      <c r="C368" s="212" t="s">
        <v>767</v>
      </c>
      <c r="D368" s="212" t="s">
        <v>131</v>
      </c>
      <c r="E368" s="213" t="s">
        <v>768</v>
      </c>
      <c r="F368" s="214" t="s">
        <v>769</v>
      </c>
      <c r="G368" s="215" t="s">
        <v>140</v>
      </c>
      <c r="H368" s="216">
        <v>160.592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212</v>
      </c>
      <c r="BM368" s="224" t="s">
        <v>770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771</v>
      </c>
      <c r="G369" s="227"/>
      <c r="H369" s="231">
        <v>42.8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76</v>
      </c>
      <c r="AY369" s="237" t="s">
        <v>128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186</v>
      </c>
      <c r="G370" s="227"/>
      <c r="H370" s="231">
        <v>117.792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5" customFormat="1" ht="12">
      <c r="A371" s="15"/>
      <c r="B371" s="248"/>
      <c r="C371" s="249"/>
      <c r="D371" s="228" t="s">
        <v>142</v>
      </c>
      <c r="E371" s="250" t="s">
        <v>1</v>
      </c>
      <c r="F371" s="251" t="s">
        <v>181</v>
      </c>
      <c r="G371" s="249"/>
      <c r="H371" s="252">
        <v>160.592</v>
      </c>
      <c r="I371" s="253"/>
      <c r="J371" s="249"/>
      <c r="K371" s="249"/>
      <c r="L371" s="254"/>
      <c r="M371" s="255"/>
      <c r="N371" s="256"/>
      <c r="O371" s="256"/>
      <c r="P371" s="256"/>
      <c r="Q371" s="256"/>
      <c r="R371" s="256"/>
      <c r="S371" s="256"/>
      <c r="T371" s="257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8" t="s">
        <v>142</v>
      </c>
      <c r="AU371" s="258" t="s">
        <v>136</v>
      </c>
      <c r="AV371" s="15" t="s">
        <v>135</v>
      </c>
      <c r="AW371" s="15" t="s">
        <v>32</v>
      </c>
      <c r="AX371" s="15" t="s">
        <v>81</v>
      </c>
      <c r="AY371" s="258" t="s">
        <v>128</v>
      </c>
    </row>
    <row r="372" spans="1:65" s="2" customFormat="1" ht="16.5" customHeight="1">
      <c r="A372" s="38"/>
      <c r="B372" s="39"/>
      <c r="C372" s="212" t="s">
        <v>772</v>
      </c>
      <c r="D372" s="212" t="s">
        <v>131</v>
      </c>
      <c r="E372" s="213" t="s">
        <v>773</v>
      </c>
      <c r="F372" s="214" t="s">
        <v>774</v>
      </c>
      <c r="G372" s="215" t="s">
        <v>140</v>
      </c>
      <c r="H372" s="216">
        <v>141.372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0.001</v>
      </c>
      <c r="R372" s="222">
        <f>Q372*H372</f>
        <v>0.14137200000000003</v>
      </c>
      <c r="S372" s="222">
        <v>0.00031</v>
      </c>
      <c r="T372" s="223">
        <f>S372*H372</f>
        <v>0.04382532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212</v>
      </c>
      <c r="BM372" s="224" t="s">
        <v>775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164</v>
      </c>
      <c r="G373" s="227"/>
      <c r="H373" s="231">
        <v>39.2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191</v>
      </c>
      <c r="G374" s="227"/>
      <c r="H374" s="231">
        <v>21.096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192</v>
      </c>
      <c r="G375" s="227"/>
      <c r="H375" s="231">
        <v>30.384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76</v>
      </c>
      <c r="AY375" s="237" t="s">
        <v>128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193</v>
      </c>
      <c r="G376" s="227"/>
      <c r="H376" s="231">
        <v>35.61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76</v>
      </c>
      <c r="AY376" s="237" t="s">
        <v>128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194</v>
      </c>
      <c r="G377" s="227"/>
      <c r="H377" s="231">
        <v>13.312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195</v>
      </c>
      <c r="G378" s="227"/>
      <c r="H378" s="231">
        <v>1.77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5" customFormat="1" ht="12">
      <c r="A379" s="15"/>
      <c r="B379" s="248"/>
      <c r="C379" s="249"/>
      <c r="D379" s="228" t="s">
        <v>142</v>
      </c>
      <c r="E379" s="250" t="s">
        <v>1</v>
      </c>
      <c r="F379" s="251" t="s">
        <v>181</v>
      </c>
      <c r="G379" s="249"/>
      <c r="H379" s="252">
        <v>141.372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8" t="s">
        <v>142</v>
      </c>
      <c r="AU379" s="258" t="s">
        <v>136</v>
      </c>
      <c r="AV379" s="15" t="s">
        <v>135</v>
      </c>
      <c r="AW379" s="15" t="s">
        <v>32</v>
      </c>
      <c r="AX379" s="15" t="s">
        <v>81</v>
      </c>
      <c r="AY379" s="258" t="s">
        <v>128</v>
      </c>
    </row>
    <row r="380" spans="1:65" s="2" customFormat="1" ht="24.15" customHeight="1">
      <c r="A380" s="38"/>
      <c r="B380" s="39"/>
      <c r="C380" s="212" t="s">
        <v>776</v>
      </c>
      <c r="D380" s="212" t="s">
        <v>131</v>
      </c>
      <c r="E380" s="213" t="s">
        <v>777</v>
      </c>
      <c r="F380" s="214" t="s">
        <v>778</v>
      </c>
      <c r="G380" s="215" t="s">
        <v>140</v>
      </c>
      <c r="H380" s="216">
        <v>5.58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212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212</v>
      </c>
      <c r="BM380" s="224" t="s">
        <v>779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780</v>
      </c>
      <c r="G381" s="227"/>
      <c r="H381" s="231">
        <v>5.58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81</v>
      </c>
      <c r="AY381" s="237" t="s">
        <v>128</v>
      </c>
    </row>
    <row r="382" spans="1:65" s="2" customFormat="1" ht="16.5" customHeight="1">
      <c r="A382" s="38"/>
      <c r="B382" s="39"/>
      <c r="C382" s="259" t="s">
        <v>781</v>
      </c>
      <c r="D382" s="259" t="s">
        <v>204</v>
      </c>
      <c r="E382" s="260" t="s">
        <v>782</v>
      </c>
      <c r="F382" s="261" t="s">
        <v>783</v>
      </c>
      <c r="G382" s="262" t="s">
        <v>140</v>
      </c>
      <c r="H382" s="263">
        <v>5.859</v>
      </c>
      <c r="I382" s="264"/>
      <c r="J382" s="265">
        <f>ROUND(I382*H382,2)</f>
        <v>0</v>
      </c>
      <c r="K382" s="266"/>
      <c r="L382" s="267"/>
      <c r="M382" s="268" t="s">
        <v>1</v>
      </c>
      <c r="N382" s="269" t="s">
        <v>42</v>
      </c>
      <c r="O382" s="91"/>
      <c r="P382" s="222">
        <f>O382*H382</f>
        <v>0</v>
      </c>
      <c r="Q382" s="222">
        <v>1E-06</v>
      </c>
      <c r="R382" s="222">
        <f>Q382*H382</f>
        <v>5.858999999999999E-06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285</v>
      </c>
      <c r="AT382" s="224" t="s">
        <v>204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212</v>
      </c>
      <c r="BM382" s="224" t="s">
        <v>784</v>
      </c>
    </row>
    <row r="383" spans="1:51" s="13" customFormat="1" ht="12">
      <c r="A383" s="13"/>
      <c r="B383" s="226"/>
      <c r="C383" s="227"/>
      <c r="D383" s="228" t="s">
        <v>142</v>
      </c>
      <c r="E383" s="227"/>
      <c r="F383" s="230" t="s">
        <v>785</v>
      </c>
      <c r="G383" s="227"/>
      <c r="H383" s="231">
        <v>5.859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4</v>
      </c>
      <c r="AX383" s="13" t="s">
        <v>81</v>
      </c>
      <c r="AY383" s="237" t="s">
        <v>128</v>
      </c>
    </row>
    <row r="384" spans="1:65" s="2" customFormat="1" ht="24.15" customHeight="1">
      <c r="A384" s="38"/>
      <c r="B384" s="39"/>
      <c r="C384" s="212" t="s">
        <v>786</v>
      </c>
      <c r="D384" s="212" t="s">
        <v>131</v>
      </c>
      <c r="E384" s="213" t="s">
        <v>787</v>
      </c>
      <c r="F384" s="214" t="s">
        <v>788</v>
      </c>
      <c r="G384" s="215" t="s">
        <v>140</v>
      </c>
      <c r="H384" s="216">
        <v>160.592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0.0002</v>
      </c>
      <c r="R384" s="222">
        <f>Q384*H384</f>
        <v>0.032118400000000005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789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790</v>
      </c>
      <c r="G385" s="227"/>
      <c r="H385" s="231">
        <v>160.592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81</v>
      </c>
      <c r="AY385" s="237" t="s">
        <v>128</v>
      </c>
    </row>
    <row r="386" spans="1:65" s="2" customFormat="1" ht="33" customHeight="1">
      <c r="A386" s="38"/>
      <c r="B386" s="39"/>
      <c r="C386" s="212" t="s">
        <v>791</v>
      </c>
      <c r="D386" s="212" t="s">
        <v>131</v>
      </c>
      <c r="E386" s="213" t="s">
        <v>792</v>
      </c>
      <c r="F386" s="214" t="s">
        <v>793</v>
      </c>
      <c r="G386" s="215" t="s">
        <v>140</v>
      </c>
      <c r="H386" s="216">
        <v>160.592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0.00017</v>
      </c>
      <c r="R386" s="222">
        <f>Q386*H386</f>
        <v>0.027300640000000004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212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212</v>
      </c>
      <c r="BM386" s="224" t="s">
        <v>794</v>
      </c>
    </row>
    <row r="387" spans="1:51" s="13" customFormat="1" ht="12">
      <c r="A387" s="13"/>
      <c r="B387" s="226"/>
      <c r="C387" s="227"/>
      <c r="D387" s="228" t="s">
        <v>142</v>
      </c>
      <c r="E387" s="229" t="s">
        <v>1</v>
      </c>
      <c r="F387" s="230" t="s">
        <v>790</v>
      </c>
      <c r="G387" s="227"/>
      <c r="H387" s="231">
        <v>160.592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142</v>
      </c>
      <c r="AU387" s="237" t="s">
        <v>136</v>
      </c>
      <c r="AV387" s="13" t="s">
        <v>136</v>
      </c>
      <c r="AW387" s="13" t="s">
        <v>32</v>
      </c>
      <c r="AX387" s="13" t="s">
        <v>81</v>
      </c>
      <c r="AY387" s="237" t="s">
        <v>128</v>
      </c>
    </row>
    <row r="388" spans="1:63" s="12" customFormat="1" ht="22.8" customHeight="1">
      <c r="A388" s="12"/>
      <c r="B388" s="196"/>
      <c r="C388" s="197"/>
      <c r="D388" s="198" t="s">
        <v>75</v>
      </c>
      <c r="E388" s="210" t="s">
        <v>795</v>
      </c>
      <c r="F388" s="210" t="s">
        <v>796</v>
      </c>
      <c r="G388" s="197"/>
      <c r="H388" s="197"/>
      <c r="I388" s="200"/>
      <c r="J388" s="211">
        <f>BK388</f>
        <v>0</v>
      </c>
      <c r="K388" s="197"/>
      <c r="L388" s="202"/>
      <c r="M388" s="203"/>
      <c r="N388" s="204"/>
      <c r="O388" s="204"/>
      <c r="P388" s="205">
        <f>SUM(P389:P392)</f>
        <v>0</v>
      </c>
      <c r="Q388" s="204"/>
      <c r="R388" s="205">
        <f>SUM(R389:R392)</f>
        <v>0.007254</v>
      </c>
      <c r="S388" s="204"/>
      <c r="T388" s="206">
        <f>SUM(T389:T392)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136</v>
      </c>
      <c r="AT388" s="208" t="s">
        <v>75</v>
      </c>
      <c r="AU388" s="208" t="s">
        <v>81</v>
      </c>
      <c r="AY388" s="207" t="s">
        <v>128</v>
      </c>
      <c r="BK388" s="209">
        <f>SUM(BK389:BK392)</f>
        <v>0</v>
      </c>
    </row>
    <row r="389" spans="1:65" s="2" customFormat="1" ht="24.15" customHeight="1">
      <c r="A389" s="38"/>
      <c r="B389" s="39"/>
      <c r="C389" s="212" t="s">
        <v>797</v>
      </c>
      <c r="D389" s="212" t="s">
        <v>131</v>
      </c>
      <c r="E389" s="213" t="s">
        <v>798</v>
      </c>
      <c r="F389" s="214" t="s">
        <v>799</v>
      </c>
      <c r="G389" s="215" t="s">
        <v>140</v>
      </c>
      <c r="H389" s="216">
        <v>5.58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800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780</v>
      </c>
      <c r="G390" s="227"/>
      <c r="H390" s="231">
        <v>5.58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81</v>
      </c>
      <c r="AY390" s="237" t="s">
        <v>128</v>
      </c>
    </row>
    <row r="391" spans="1:65" s="2" customFormat="1" ht="16.5" customHeight="1">
      <c r="A391" s="38"/>
      <c r="B391" s="39"/>
      <c r="C391" s="259" t="s">
        <v>801</v>
      </c>
      <c r="D391" s="259" t="s">
        <v>204</v>
      </c>
      <c r="E391" s="260" t="s">
        <v>802</v>
      </c>
      <c r="F391" s="261" t="s">
        <v>803</v>
      </c>
      <c r="G391" s="262" t="s">
        <v>140</v>
      </c>
      <c r="H391" s="263">
        <v>5.58</v>
      </c>
      <c r="I391" s="264"/>
      <c r="J391" s="265">
        <f>ROUND(I391*H391,2)</f>
        <v>0</v>
      </c>
      <c r="K391" s="266"/>
      <c r="L391" s="267"/>
      <c r="M391" s="268" t="s">
        <v>1</v>
      </c>
      <c r="N391" s="269" t="s">
        <v>42</v>
      </c>
      <c r="O391" s="91"/>
      <c r="P391" s="222">
        <f>O391*H391</f>
        <v>0</v>
      </c>
      <c r="Q391" s="222">
        <v>0.0013</v>
      </c>
      <c r="R391" s="222">
        <f>Q391*H391</f>
        <v>0.007254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285</v>
      </c>
      <c r="AT391" s="224" t="s">
        <v>204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212</v>
      </c>
      <c r="BM391" s="224" t="s">
        <v>804</v>
      </c>
    </row>
    <row r="392" spans="1:65" s="2" customFormat="1" ht="16.5" customHeight="1">
      <c r="A392" s="38"/>
      <c r="B392" s="39"/>
      <c r="C392" s="212" t="s">
        <v>805</v>
      </c>
      <c r="D392" s="212" t="s">
        <v>131</v>
      </c>
      <c r="E392" s="213" t="s">
        <v>806</v>
      </c>
      <c r="F392" s="214" t="s">
        <v>807</v>
      </c>
      <c r="G392" s="215" t="s">
        <v>140</v>
      </c>
      <c r="H392" s="216">
        <v>5.58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212</v>
      </c>
      <c r="BM392" s="224" t="s">
        <v>808</v>
      </c>
    </row>
    <row r="393" spans="1:63" s="12" customFormat="1" ht="25.9" customHeight="1">
      <c r="A393" s="12"/>
      <c r="B393" s="196"/>
      <c r="C393" s="197"/>
      <c r="D393" s="198" t="s">
        <v>75</v>
      </c>
      <c r="E393" s="199" t="s">
        <v>204</v>
      </c>
      <c r="F393" s="199" t="s">
        <v>809</v>
      </c>
      <c r="G393" s="197"/>
      <c r="H393" s="197"/>
      <c r="I393" s="200"/>
      <c r="J393" s="201">
        <f>BK393</f>
        <v>0</v>
      </c>
      <c r="K393" s="197"/>
      <c r="L393" s="202"/>
      <c r="M393" s="203"/>
      <c r="N393" s="204"/>
      <c r="O393" s="204"/>
      <c r="P393" s="205">
        <f>P394+P434</f>
        <v>0</v>
      </c>
      <c r="Q393" s="204"/>
      <c r="R393" s="205">
        <f>R394+R434</f>
        <v>0</v>
      </c>
      <c r="S393" s="204"/>
      <c r="T393" s="206">
        <f>T394+T434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7" t="s">
        <v>129</v>
      </c>
      <c r="AT393" s="208" t="s">
        <v>75</v>
      </c>
      <c r="AU393" s="208" t="s">
        <v>76</v>
      </c>
      <c r="AY393" s="207" t="s">
        <v>128</v>
      </c>
      <c r="BK393" s="209">
        <f>BK394+BK434</f>
        <v>0</v>
      </c>
    </row>
    <row r="394" spans="1:63" s="12" customFormat="1" ht="22.8" customHeight="1">
      <c r="A394" s="12"/>
      <c r="B394" s="196"/>
      <c r="C394" s="197"/>
      <c r="D394" s="198" t="s">
        <v>75</v>
      </c>
      <c r="E394" s="210" t="s">
        <v>810</v>
      </c>
      <c r="F394" s="210" t="s">
        <v>811</v>
      </c>
      <c r="G394" s="197"/>
      <c r="H394" s="197"/>
      <c r="I394" s="200"/>
      <c r="J394" s="211">
        <f>BK394</f>
        <v>0</v>
      </c>
      <c r="K394" s="197"/>
      <c r="L394" s="202"/>
      <c r="M394" s="203"/>
      <c r="N394" s="204"/>
      <c r="O394" s="204"/>
      <c r="P394" s="205">
        <f>SUM(P395:P433)</f>
        <v>0</v>
      </c>
      <c r="Q394" s="204"/>
      <c r="R394" s="205">
        <f>SUM(R395:R433)</f>
        <v>0</v>
      </c>
      <c r="S394" s="204"/>
      <c r="T394" s="206">
        <f>SUM(T395:T433)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7" t="s">
        <v>129</v>
      </c>
      <c r="AT394" s="208" t="s">
        <v>75</v>
      </c>
      <c r="AU394" s="208" t="s">
        <v>81</v>
      </c>
      <c r="AY394" s="207" t="s">
        <v>128</v>
      </c>
      <c r="BK394" s="209">
        <f>SUM(BK395:BK433)</f>
        <v>0</v>
      </c>
    </row>
    <row r="395" spans="1:65" s="2" customFormat="1" ht="16.5" customHeight="1">
      <c r="A395" s="38"/>
      <c r="B395" s="39"/>
      <c r="C395" s="212" t="s">
        <v>812</v>
      </c>
      <c r="D395" s="212" t="s">
        <v>131</v>
      </c>
      <c r="E395" s="213" t="s">
        <v>813</v>
      </c>
      <c r="F395" s="214" t="s">
        <v>814</v>
      </c>
      <c r="G395" s="215" t="s">
        <v>312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431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431</v>
      </c>
      <c r="BM395" s="224" t="s">
        <v>815</v>
      </c>
    </row>
    <row r="396" spans="1:65" s="2" customFormat="1" ht="16.5" customHeight="1">
      <c r="A396" s="38"/>
      <c r="B396" s="39"/>
      <c r="C396" s="212" t="s">
        <v>816</v>
      </c>
      <c r="D396" s="212" t="s">
        <v>131</v>
      </c>
      <c r="E396" s="213" t="s">
        <v>817</v>
      </c>
      <c r="F396" s="214" t="s">
        <v>818</v>
      </c>
      <c r="G396" s="215" t="s">
        <v>312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431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431</v>
      </c>
      <c r="BM396" s="224" t="s">
        <v>819</v>
      </c>
    </row>
    <row r="397" spans="1:65" s="2" customFormat="1" ht="24.15" customHeight="1">
      <c r="A397" s="38"/>
      <c r="B397" s="39"/>
      <c r="C397" s="212" t="s">
        <v>820</v>
      </c>
      <c r="D397" s="212" t="s">
        <v>131</v>
      </c>
      <c r="E397" s="213" t="s">
        <v>821</v>
      </c>
      <c r="F397" s="214" t="s">
        <v>822</v>
      </c>
      <c r="G397" s="215" t="s">
        <v>312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431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431</v>
      </c>
      <c r="BM397" s="224" t="s">
        <v>823</v>
      </c>
    </row>
    <row r="398" spans="1:65" s="2" customFormat="1" ht="16.5" customHeight="1">
      <c r="A398" s="38"/>
      <c r="B398" s="39"/>
      <c r="C398" s="212" t="s">
        <v>824</v>
      </c>
      <c r="D398" s="212" t="s">
        <v>131</v>
      </c>
      <c r="E398" s="213" t="s">
        <v>825</v>
      </c>
      <c r="F398" s="214" t="s">
        <v>826</v>
      </c>
      <c r="G398" s="215" t="s">
        <v>312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431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431</v>
      </c>
      <c r="BM398" s="224" t="s">
        <v>827</v>
      </c>
    </row>
    <row r="399" spans="1:65" s="2" customFormat="1" ht="16.5" customHeight="1">
      <c r="A399" s="38"/>
      <c r="B399" s="39"/>
      <c r="C399" s="212" t="s">
        <v>828</v>
      </c>
      <c r="D399" s="212" t="s">
        <v>131</v>
      </c>
      <c r="E399" s="213" t="s">
        <v>829</v>
      </c>
      <c r="F399" s="214" t="s">
        <v>830</v>
      </c>
      <c r="G399" s="215" t="s">
        <v>312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431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431</v>
      </c>
      <c r="BM399" s="224" t="s">
        <v>831</v>
      </c>
    </row>
    <row r="400" spans="1:65" s="2" customFormat="1" ht="24.15" customHeight="1">
      <c r="A400" s="38"/>
      <c r="B400" s="39"/>
      <c r="C400" s="212" t="s">
        <v>832</v>
      </c>
      <c r="D400" s="212" t="s">
        <v>131</v>
      </c>
      <c r="E400" s="213" t="s">
        <v>833</v>
      </c>
      <c r="F400" s="214" t="s">
        <v>834</v>
      </c>
      <c r="G400" s="215" t="s">
        <v>146</v>
      </c>
      <c r="H400" s="216">
        <v>55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431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431</v>
      </c>
      <c r="BM400" s="224" t="s">
        <v>835</v>
      </c>
    </row>
    <row r="401" spans="1:65" s="2" customFormat="1" ht="24.15" customHeight="1">
      <c r="A401" s="38"/>
      <c r="B401" s="39"/>
      <c r="C401" s="212" t="s">
        <v>836</v>
      </c>
      <c r="D401" s="212" t="s">
        <v>131</v>
      </c>
      <c r="E401" s="213" t="s">
        <v>837</v>
      </c>
      <c r="F401" s="214" t="s">
        <v>838</v>
      </c>
      <c r="G401" s="215" t="s">
        <v>146</v>
      </c>
      <c r="H401" s="216">
        <v>105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431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431</v>
      </c>
      <c r="BM401" s="224" t="s">
        <v>839</v>
      </c>
    </row>
    <row r="402" spans="1:65" s="2" customFormat="1" ht="16.5" customHeight="1">
      <c r="A402" s="38"/>
      <c r="B402" s="39"/>
      <c r="C402" s="212" t="s">
        <v>840</v>
      </c>
      <c r="D402" s="212" t="s">
        <v>131</v>
      </c>
      <c r="E402" s="213" t="s">
        <v>841</v>
      </c>
      <c r="F402" s="214" t="s">
        <v>842</v>
      </c>
      <c r="G402" s="215" t="s">
        <v>146</v>
      </c>
      <c r="H402" s="216">
        <v>15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431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431</v>
      </c>
      <c r="BM402" s="224" t="s">
        <v>843</v>
      </c>
    </row>
    <row r="403" spans="1:65" s="2" customFormat="1" ht="16.5" customHeight="1">
      <c r="A403" s="38"/>
      <c r="B403" s="39"/>
      <c r="C403" s="212" t="s">
        <v>844</v>
      </c>
      <c r="D403" s="212" t="s">
        <v>131</v>
      </c>
      <c r="E403" s="213" t="s">
        <v>845</v>
      </c>
      <c r="F403" s="214" t="s">
        <v>846</v>
      </c>
      <c r="G403" s="215" t="s">
        <v>146</v>
      </c>
      <c r="H403" s="216">
        <v>25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431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431</v>
      </c>
      <c r="BM403" s="224" t="s">
        <v>847</v>
      </c>
    </row>
    <row r="404" spans="1:65" s="2" customFormat="1" ht="16.5" customHeight="1">
      <c r="A404" s="38"/>
      <c r="B404" s="39"/>
      <c r="C404" s="212" t="s">
        <v>848</v>
      </c>
      <c r="D404" s="212" t="s">
        <v>131</v>
      </c>
      <c r="E404" s="213" t="s">
        <v>849</v>
      </c>
      <c r="F404" s="214" t="s">
        <v>850</v>
      </c>
      <c r="G404" s="215" t="s">
        <v>146</v>
      </c>
      <c r="H404" s="216">
        <v>6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431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431</v>
      </c>
      <c r="BM404" s="224" t="s">
        <v>851</v>
      </c>
    </row>
    <row r="405" spans="1:65" s="2" customFormat="1" ht="16.5" customHeight="1">
      <c r="A405" s="38"/>
      <c r="B405" s="39"/>
      <c r="C405" s="212" t="s">
        <v>852</v>
      </c>
      <c r="D405" s="212" t="s">
        <v>131</v>
      </c>
      <c r="E405" s="213" t="s">
        <v>853</v>
      </c>
      <c r="F405" s="214" t="s">
        <v>854</v>
      </c>
      <c r="G405" s="215" t="s">
        <v>146</v>
      </c>
      <c r="H405" s="216">
        <v>10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431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431</v>
      </c>
      <c r="BM405" s="224" t="s">
        <v>855</v>
      </c>
    </row>
    <row r="406" spans="1:65" s="2" customFormat="1" ht="16.5" customHeight="1">
      <c r="A406" s="38"/>
      <c r="B406" s="39"/>
      <c r="C406" s="212" t="s">
        <v>856</v>
      </c>
      <c r="D406" s="212" t="s">
        <v>131</v>
      </c>
      <c r="E406" s="213" t="s">
        <v>857</v>
      </c>
      <c r="F406" s="214" t="s">
        <v>858</v>
      </c>
      <c r="G406" s="215" t="s">
        <v>146</v>
      </c>
      <c r="H406" s="216">
        <v>10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431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431</v>
      </c>
      <c r="BM406" s="224" t="s">
        <v>859</v>
      </c>
    </row>
    <row r="407" spans="1:65" s="2" customFormat="1" ht="16.5" customHeight="1">
      <c r="A407" s="38"/>
      <c r="B407" s="39"/>
      <c r="C407" s="212" t="s">
        <v>860</v>
      </c>
      <c r="D407" s="212" t="s">
        <v>131</v>
      </c>
      <c r="E407" s="213" t="s">
        <v>861</v>
      </c>
      <c r="F407" s="214" t="s">
        <v>862</v>
      </c>
      <c r="G407" s="215" t="s">
        <v>146</v>
      </c>
      <c r="H407" s="216">
        <v>30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431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431</v>
      </c>
      <c r="BM407" s="224" t="s">
        <v>863</v>
      </c>
    </row>
    <row r="408" spans="1:65" s="2" customFormat="1" ht="16.5" customHeight="1">
      <c r="A408" s="38"/>
      <c r="B408" s="39"/>
      <c r="C408" s="212" t="s">
        <v>864</v>
      </c>
      <c r="D408" s="212" t="s">
        <v>131</v>
      </c>
      <c r="E408" s="213" t="s">
        <v>865</v>
      </c>
      <c r="F408" s="214" t="s">
        <v>866</v>
      </c>
      <c r="G408" s="215" t="s">
        <v>146</v>
      </c>
      <c r="H408" s="216">
        <v>20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431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431</v>
      </c>
      <c r="BM408" s="224" t="s">
        <v>867</v>
      </c>
    </row>
    <row r="409" spans="1:65" s="2" customFormat="1" ht="16.5" customHeight="1">
      <c r="A409" s="38"/>
      <c r="B409" s="39"/>
      <c r="C409" s="212" t="s">
        <v>868</v>
      </c>
      <c r="D409" s="212" t="s">
        <v>131</v>
      </c>
      <c r="E409" s="213" t="s">
        <v>869</v>
      </c>
      <c r="F409" s="214" t="s">
        <v>870</v>
      </c>
      <c r="G409" s="215" t="s">
        <v>312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431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431</v>
      </c>
      <c r="BM409" s="224" t="s">
        <v>871</v>
      </c>
    </row>
    <row r="410" spans="1:65" s="2" customFormat="1" ht="16.5" customHeight="1">
      <c r="A410" s="38"/>
      <c r="B410" s="39"/>
      <c r="C410" s="212" t="s">
        <v>872</v>
      </c>
      <c r="D410" s="212" t="s">
        <v>131</v>
      </c>
      <c r="E410" s="213" t="s">
        <v>873</v>
      </c>
      <c r="F410" s="214" t="s">
        <v>874</v>
      </c>
      <c r="G410" s="215" t="s">
        <v>312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431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431</v>
      </c>
      <c r="BM410" s="224" t="s">
        <v>875</v>
      </c>
    </row>
    <row r="411" spans="1:65" s="2" customFormat="1" ht="16.5" customHeight="1">
      <c r="A411" s="38"/>
      <c r="B411" s="39"/>
      <c r="C411" s="212" t="s">
        <v>876</v>
      </c>
      <c r="D411" s="212" t="s">
        <v>131</v>
      </c>
      <c r="E411" s="213" t="s">
        <v>877</v>
      </c>
      <c r="F411" s="214" t="s">
        <v>878</v>
      </c>
      <c r="G411" s="215" t="s">
        <v>312</v>
      </c>
      <c r="H411" s="216">
        <v>2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431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431</v>
      </c>
      <c r="BM411" s="224" t="s">
        <v>879</v>
      </c>
    </row>
    <row r="412" spans="1:65" s="2" customFormat="1" ht="16.5" customHeight="1">
      <c r="A412" s="38"/>
      <c r="B412" s="39"/>
      <c r="C412" s="212" t="s">
        <v>880</v>
      </c>
      <c r="D412" s="212" t="s">
        <v>131</v>
      </c>
      <c r="E412" s="213" t="s">
        <v>881</v>
      </c>
      <c r="F412" s="214" t="s">
        <v>882</v>
      </c>
      <c r="G412" s="215" t="s">
        <v>312</v>
      </c>
      <c r="H412" s="216">
        <v>9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431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431</v>
      </c>
      <c r="BM412" s="224" t="s">
        <v>883</v>
      </c>
    </row>
    <row r="413" spans="1:65" s="2" customFormat="1" ht="16.5" customHeight="1">
      <c r="A413" s="38"/>
      <c r="B413" s="39"/>
      <c r="C413" s="212" t="s">
        <v>884</v>
      </c>
      <c r="D413" s="212" t="s">
        <v>131</v>
      </c>
      <c r="E413" s="213" t="s">
        <v>885</v>
      </c>
      <c r="F413" s="214" t="s">
        <v>886</v>
      </c>
      <c r="G413" s="215" t="s">
        <v>312</v>
      </c>
      <c r="H413" s="216">
        <v>4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431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431</v>
      </c>
      <c r="BM413" s="224" t="s">
        <v>887</v>
      </c>
    </row>
    <row r="414" spans="1:65" s="2" customFormat="1" ht="16.5" customHeight="1">
      <c r="A414" s="38"/>
      <c r="B414" s="39"/>
      <c r="C414" s="212" t="s">
        <v>888</v>
      </c>
      <c r="D414" s="212" t="s">
        <v>131</v>
      </c>
      <c r="E414" s="213" t="s">
        <v>889</v>
      </c>
      <c r="F414" s="214" t="s">
        <v>890</v>
      </c>
      <c r="G414" s="215" t="s">
        <v>312</v>
      </c>
      <c r="H414" s="216">
        <v>2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431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431</v>
      </c>
      <c r="BM414" s="224" t="s">
        <v>891</v>
      </c>
    </row>
    <row r="415" spans="1:65" s="2" customFormat="1" ht="16.5" customHeight="1">
      <c r="A415" s="38"/>
      <c r="B415" s="39"/>
      <c r="C415" s="212" t="s">
        <v>892</v>
      </c>
      <c r="D415" s="212" t="s">
        <v>131</v>
      </c>
      <c r="E415" s="213" t="s">
        <v>893</v>
      </c>
      <c r="F415" s="214" t="s">
        <v>894</v>
      </c>
      <c r="G415" s="215" t="s">
        <v>312</v>
      </c>
      <c r="H415" s="216">
        <v>12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431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431</v>
      </c>
      <c r="BM415" s="224" t="s">
        <v>895</v>
      </c>
    </row>
    <row r="416" spans="1:65" s="2" customFormat="1" ht="16.5" customHeight="1">
      <c r="A416" s="38"/>
      <c r="B416" s="39"/>
      <c r="C416" s="212" t="s">
        <v>896</v>
      </c>
      <c r="D416" s="212" t="s">
        <v>131</v>
      </c>
      <c r="E416" s="213" t="s">
        <v>897</v>
      </c>
      <c r="F416" s="214" t="s">
        <v>898</v>
      </c>
      <c r="G416" s="215" t="s">
        <v>312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431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431</v>
      </c>
      <c r="BM416" s="224" t="s">
        <v>899</v>
      </c>
    </row>
    <row r="417" spans="1:65" s="2" customFormat="1" ht="16.5" customHeight="1">
      <c r="A417" s="38"/>
      <c r="B417" s="39"/>
      <c r="C417" s="212" t="s">
        <v>900</v>
      </c>
      <c r="D417" s="212" t="s">
        <v>131</v>
      </c>
      <c r="E417" s="213" t="s">
        <v>901</v>
      </c>
      <c r="F417" s="214" t="s">
        <v>902</v>
      </c>
      <c r="G417" s="215" t="s">
        <v>312</v>
      </c>
      <c r="H417" s="216">
        <v>8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431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431</v>
      </c>
      <c r="BM417" s="224" t="s">
        <v>903</v>
      </c>
    </row>
    <row r="418" spans="1:65" s="2" customFormat="1" ht="16.5" customHeight="1">
      <c r="A418" s="38"/>
      <c r="B418" s="39"/>
      <c r="C418" s="212" t="s">
        <v>904</v>
      </c>
      <c r="D418" s="212" t="s">
        <v>131</v>
      </c>
      <c r="E418" s="213" t="s">
        <v>905</v>
      </c>
      <c r="F418" s="214" t="s">
        <v>906</v>
      </c>
      <c r="G418" s="215" t="s">
        <v>312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431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431</v>
      </c>
      <c r="BM418" s="224" t="s">
        <v>907</v>
      </c>
    </row>
    <row r="419" spans="1:65" s="2" customFormat="1" ht="16.5" customHeight="1">
      <c r="A419" s="38"/>
      <c r="B419" s="39"/>
      <c r="C419" s="212" t="s">
        <v>908</v>
      </c>
      <c r="D419" s="212" t="s">
        <v>131</v>
      </c>
      <c r="E419" s="213" t="s">
        <v>909</v>
      </c>
      <c r="F419" s="214" t="s">
        <v>910</v>
      </c>
      <c r="G419" s="215" t="s">
        <v>312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431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431</v>
      </c>
      <c r="BM419" s="224" t="s">
        <v>911</v>
      </c>
    </row>
    <row r="420" spans="1:65" s="2" customFormat="1" ht="16.5" customHeight="1">
      <c r="A420" s="38"/>
      <c r="B420" s="39"/>
      <c r="C420" s="212" t="s">
        <v>912</v>
      </c>
      <c r="D420" s="212" t="s">
        <v>131</v>
      </c>
      <c r="E420" s="213" t="s">
        <v>913</v>
      </c>
      <c r="F420" s="214" t="s">
        <v>914</v>
      </c>
      <c r="G420" s="215" t="s">
        <v>312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431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431</v>
      </c>
      <c r="BM420" s="224" t="s">
        <v>915</v>
      </c>
    </row>
    <row r="421" spans="1:65" s="2" customFormat="1" ht="16.5" customHeight="1">
      <c r="A421" s="38"/>
      <c r="B421" s="39"/>
      <c r="C421" s="212" t="s">
        <v>916</v>
      </c>
      <c r="D421" s="212" t="s">
        <v>131</v>
      </c>
      <c r="E421" s="213" t="s">
        <v>917</v>
      </c>
      <c r="F421" s="214" t="s">
        <v>918</v>
      </c>
      <c r="G421" s="215" t="s">
        <v>312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431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431</v>
      </c>
      <c r="BM421" s="224" t="s">
        <v>919</v>
      </c>
    </row>
    <row r="422" spans="1:65" s="2" customFormat="1" ht="16.5" customHeight="1">
      <c r="A422" s="38"/>
      <c r="B422" s="39"/>
      <c r="C422" s="212" t="s">
        <v>920</v>
      </c>
      <c r="D422" s="212" t="s">
        <v>131</v>
      </c>
      <c r="E422" s="213" t="s">
        <v>921</v>
      </c>
      <c r="F422" s="214" t="s">
        <v>922</v>
      </c>
      <c r="G422" s="215" t="s">
        <v>312</v>
      </c>
      <c r="H422" s="216">
        <v>3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431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431</v>
      </c>
      <c r="BM422" s="224" t="s">
        <v>923</v>
      </c>
    </row>
    <row r="423" spans="1:65" s="2" customFormat="1" ht="16.5" customHeight="1">
      <c r="A423" s="38"/>
      <c r="B423" s="39"/>
      <c r="C423" s="212" t="s">
        <v>924</v>
      </c>
      <c r="D423" s="212" t="s">
        <v>131</v>
      </c>
      <c r="E423" s="213" t="s">
        <v>925</v>
      </c>
      <c r="F423" s="214" t="s">
        <v>926</v>
      </c>
      <c r="G423" s="215" t="s">
        <v>312</v>
      </c>
      <c r="H423" s="216">
        <v>11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431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431</v>
      </c>
      <c r="BM423" s="224" t="s">
        <v>927</v>
      </c>
    </row>
    <row r="424" spans="1:65" s="2" customFormat="1" ht="16.5" customHeight="1">
      <c r="A424" s="38"/>
      <c r="B424" s="39"/>
      <c r="C424" s="212" t="s">
        <v>928</v>
      </c>
      <c r="D424" s="212" t="s">
        <v>131</v>
      </c>
      <c r="E424" s="213" t="s">
        <v>929</v>
      </c>
      <c r="F424" s="214" t="s">
        <v>930</v>
      </c>
      <c r="G424" s="215" t="s">
        <v>312</v>
      </c>
      <c r="H424" s="216">
        <v>14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431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431</v>
      </c>
      <c r="BM424" s="224" t="s">
        <v>931</v>
      </c>
    </row>
    <row r="425" spans="1:65" s="2" customFormat="1" ht="33" customHeight="1">
      <c r="A425" s="38"/>
      <c r="B425" s="39"/>
      <c r="C425" s="212" t="s">
        <v>932</v>
      </c>
      <c r="D425" s="212" t="s">
        <v>131</v>
      </c>
      <c r="E425" s="213" t="s">
        <v>933</v>
      </c>
      <c r="F425" s="214" t="s">
        <v>934</v>
      </c>
      <c r="G425" s="215" t="s">
        <v>134</v>
      </c>
      <c r="H425" s="216">
        <v>3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431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431</v>
      </c>
      <c r="BM425" s="224" t="s">
        <v>935</v>
      </c>
    </row>
    <row r="426" spans="1:65" s="2" customFormat="1" ht="33" customHeight="1">
      <c r="A426" s="38"/>
      <c r="B426" s="39"/>
      <c r="C426" s="212" t="s">
        <v>936</v>
      </c>
      <c r="D426" s="212" t="s">
        <v>131</v>
      </c>
      <c r="E426" s="213" t="s">
        <v>937</v>
      </c>
      <c r="F426" s="214" t="s">
        <v>938</v>
      </c>
      <c r="G426" s="215" t="s">
        <v>134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431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431</v>
      </c>
      <c r="BM426" s="224" t="s">
        <v>939</v>
      </c>
    </row>
    <row r="427" spans="1:65" s="2" customFormat="1" ht="24.15" customHeight="1">
      <c r="A427" s="38"/>
      <c r="B427" s="39"/>
      <c r="C427" s="212" t="s">
        <v>940</v>
      </c>
      <c r="D427" s="212" t="s">
        <v>131</v>
      </c>
      <c r="E427" s="213" t="s">
        <v>941</v>
      </c>
      <c r="F427" s="214" t="s">
        <v>942</v>
      </c>
      <c r="G427" s="215" t="s">
        <v>134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431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431</v>
      </c>
      <c r="BM427" s="224" t="s">
        <v>943</v>
      </c>
    </row>
    <row r="428" spans="1:65" s="2" customFormat="1" ht="37.8" customHeight="1">
      <c r="A428" s="38"/>
      <c r="B428" s="39"/>
      <c r="C428" s="212" t="s">
        <v>944</v>
      </c>
      <c r="D428" s="212" t="s">
        <v>131</v>
      </c>
      <c r="E428" s="213" t="s">
        <v>945</v>
      </c>
      <c r="F428" s="214" t="s">
        <v>946</v>
      </c>
      <c r="G428" s="215" t="s">
        <v>134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431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431</v>
      </c>
      <c r="BM428" s="224" t="s">
        <v>947</v>
      </c>
    </row>
    <row r="429" spans="1:65" s="2" customFormat="1" ht="16.5" customHeight="1">
      <c r="A429" s="38"/>
      <c r="B429" s="39"/>
      <c r="C429" s="212" t="s">
        <v>948</v>
      </c>
      <c r="D429" s="212" t="s">
        <v>131</v>
      </c>
      <c r="E429" s="213" t="s">
        <v>949</v>
      </c>
      <c r="F429" s="214" t="s">
        <v>950</v>
      </c>
      <c r="G429" s="215" t="s">
        <v>312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431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431</v>
      </c>
      <c r="BM429" s="224" t="s">
        <v>951</v>
      </c>
    </row>
    <row r="430" spans="1:65" s="2" customFormat="1" ht="16.5" customHeight="1">
      <c r="A430" s="38"/>
      <c r="B430" s="39"/>
      <c r="C430" s="212" t="s">
        <v>952</v>
      </c>
      <c r="D430" s="212" t="s">
        <v>131</v>
      </c>
      <c r="E430" s="213" t="s">
        <v>953</v>
      </c>
      <c r="F430" s="214" t="s">
        <v>954</v>
      </c>
      <c r="G430" s="215" t="s">
        <v>312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431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431</v>
      </c>
      <c r="BM430" s="224" t="s">
        <v>955</v>
      </c>
    </row>
    <row r="431" spans="1:65" s="2" customFormat="1" ht="16.5" customHeight="1">
      <c r="A431" s="38"/>
      <c r="B431" s="39"/>
      <c r="C431" s="212" t="s">
        <v>956</v>
      </c>
      <c r="D431" s="212" t="s">
        <v>131</v>
      </c>
      <c r="E431" s="213" t="s">
        <v>957</v>
      </c>
      <c r="F431" s="214" t="s">
        <v>958</v>
      </c>
      <c r="G431" s="215" t="s">
        <v>312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431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431</v>
      </c>
      <c r="BM431" s="224" t="s">
        <v>959</v>
      </c>
    </row>
    <row r="432" spans="1:65" s="2" customFormat="1" ht="16.5" customHeight="1">
      <c r="A432" s="38"/>
      <c r="B432" s="39"/>
      <c r="C432" s="212" t="s">
        <v>960</v>
      </c>
      <c r="D432" s="212" t="s">
        <v>131</v>
      </c>
      <c r="E432" s="213" t="s">
        <v>961</v>
      </c>
      <c r="F432" s="214" t="s">
        <v>962</v>
      </c>
      <c r="G432" s="215" t="s">
        <v>312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431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431</v>
      </c>
      <c r="BM432" s="224" t="s">
        <v>963</v>
      </c>
    </row>
    <row r="433" spans="1:65" s="2" customFormat="1" ht="16.5" customHeight="1">
      <c r="A433" s="38"/>
      <c r="B433" s="39"/>
      <c r="C433" s="212" t="s">
        <v>964</v>
      </c>
      <c r="D433" s="212" t="s">
        <v>131</v>
      </c>
      <c r="E433" s="213" t="s">
        <v>965</v>
      </c>
      <c r="F433" s="214" t="s">
        <v>966</v>
      </c>
      <c r="G433" s="215" t="s">
        <v>312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431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431</v>
      </c>
      <c r="BM433" s="224" t="s">
        <v>967</v>
      </c>
    </row>
    <row r="434" spans="1:63" s="12" customFormat="1" ht="22.8" customHeight="1">
      <c r="A434" s="12"/>
      <c r="B434" s="196"/>
      <c r="C434" s="197"/>
      <c r="D434" s="198" t="s">
        <v>75</v>
      </c>
      <c r="E434" s="210" t="s">
        <v>968</v>
      </c>
      <c r="F434" s="210" t="s">
        <v>969</v>
      </c>
      <c r="G434" s="197"/>
      <c r="H434" s="197"/>
      <c r="I434" s="200"/>
      <c r="J434" s="211">
        <f>BK434</f>
        <v>0</v>
      </c>
      <c r="K434" s="197"/>
      <c r="L434" s="202"/>
      <c r="M434" s="203"/>
      <c r="N434" s="204"/>
      <c r="O434" s="204"/>
      <c r="P434" s="205">
        <f>SUM(P435:P438)</f>
        <v>0</v>
      </c>
      <c r="Q434" s="204"/>
      <c r="R434" s="205">
        <f>SUM(R435:R438)</f>
        <v>0</v>
      </c>
      <c r="S434" s="204"/>
      <c r="T434" s="206">
        <f>SUM(T435:T438)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7" t="s">
        <v>129</v>
      </c>
      <c r="AT434" s="208" t="s">
        <v>75</v>
      </c>
      <c r="AU434" s="208" t="s">
        <v>81</v>
      </c>
      <c r="AY434" s="207" t="s">
        <v>128</v>
      </c>
      <c r="BK434" s="209">
        <f>SUM(BK435:BK438)</f>
        <v>0</v>
      </c>
    </row>
    <row r="435" spans="1:65" s="2" customFormat="1" ht="16.5" customHeight="1">
      <c r="A435" s="38"/>
      <c r="B435" s="39"/>
      <c r="C435" s="212" t="s">
        <v>970</v>
      </c>
      <c r="D435" s="212" t="s">
        <v>131</v>
      </c>
      <c r="E435" s="213" t="s">
        <v>971</v>
      </c>
      <c r="F435" s="214" t="s">
        <v>972</v>
      </c>
      <c r="G435" s="215" t="s">
        <v>134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431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431</v>
      </c>
      <c r="BM435" s="224" t="s">
        <v>973</v>
      </c>
    </row>
    <row r="436" spans="1:65" s="2" customFormat="1" ht="21.75" customHeight="1">
      <c r="A436" s="38"/>
      <c r="B436" s="39"/>
      <c r="C436" s="212" t="s">
        <v>974</v>
      </c>
      <c r="D436" s="212" t="s">
        <v>131</v>
      </c>
      <c r="E436" s="213" t="s">
        <v>975</v>
      </c>
      <c r="F436" s="214" t="s">
        <v>976</v>
      </c>
      <c r="G436" s="215" t="s">
        <v>134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431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431</v>
      </c>
      <c r="BM436" s="224" t="s">
        <v>977</v>
      </c>
    </row>
    <row r="437" spans="1:65" s="2" customFormat="1" ht="16.5" customHeight="1">
      <c r="A437" s="38"/>
      <c r="B437" s="39"/>
      <c r="C437" s="212" t="s">
        <v>978</v>
      </c>
      <c r="D437" s="212" t="s">
        <v>131</v>
      </c>
      <c r="E437" s="213" t="s">
        <v>979</v>
      </c>
      <c r="F437" s="214" t="s">
        <v>980</v>
      </c>
      <c r="G437" s="215" t="s">
        <v>146</v>
      </c>
      <c r="H437" s="216">
        <v>1.5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431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431</v>
      </c>
      <c r="BM437" s="224" t="s">
        <v>981</v>
      </c>
    </row>
    <row r="438" spans="1:65" s="2" customFormat="1" ht="16.5" customHeight="1">
      <c r="A438" s="38"/>
      <c r="B438" s="39"/>
      <c r="C438" s="212" t="s">
        <v>982</v>
      </c>
      <c r="D438" s="212" t="s">
        <v>131</v>
      </c>
      <c r="E438" s="213" t="s">
        <v>983</v>
      </c>
      <c r="F438" s="214" t="s">
        <v>984</v>
      </c>
      <c r="G438" s="215" t="s">
        <v>134</v>
      </c>
      <c r="H438" s="216">
        <v>1</v>
      </c>
      <c r="I438" s="217"/>
      <c r="J438" s="218">
        <f>ROUND(I438*H438,2)</f>
        <v>0</v>
      </c>
      <c r="K438" s="219"/>
      <c r="L438" s="44"/>
      <c r="M438" s="270" t="s">
        <v>1</v>
      </c>
      <c r="N438" s="271" t="s">
        <v>42</v>
      </c>
      <c r="O438" s="272"/>
      <c r="P438" s="273">
        <f>O438*H438</f>
        <v>0</v>
      </c>
      <c r="Q438" s="273">
        <v>0</v>
      </c>
      <c r="R438" s="273">
        <f>Q438*H438</f>
        <v>0</v>
      </c>
      <c r="S438" s="273">
        <v>0</v>
      </c>
      <c r="T438" s="274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431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431</v>
      </c>
      <c r="BM438" s="224" t="s">
        <v>985</v>
      </c>
    </row>
    <row r="439" spans="1:31" s="2" customFormat="1" ht="6.95" customHeight="1">
      <c r="A439" s="38"/>
      <c r="B439" s="66"/>
      <c r="C439" s="67"/>
      <c r="D439" s="67"/>
      <c r="E439" s="67"/>
      <c r="F439" s="67"/>
      <c r="G439" s="67"/>
      <c r="H439" s="67"/>
      <c r="I439" s="67"/>
      <c r="J439" s="67"/>
      <c r="K439" s="67"/>
      <c r="L439" s="44"/>
      <c r="M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</row>
  </sheetData>
  <sheetProtection password="CC35" sheet="1" objects="1" scenarios="1" formatColumns="0" formatRows="0" autoFilter="0"/>
  <autoFilter ref="C135:K438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2024-05-20T13:12:22Z</dcterms:created>
  <dcterms:modified xsi:type="dcterms:W3CDTF">2024-05-20T13:12:24Z</dcterms:modified>
  <cp:category/>
  <cp:version/>
  <cp:contentType/>
  <cp:contentStatus/>
</cp:coreProperties>
</file>