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firstSheet="3" activeTab="3"/>
  </bookViews>
  <sheets>
    <sheet name="rekapitulace nákladů" sheetId="1" r:id="rId1"/>
    <sheet name="1.ZATEPLENÍ FASÁDY " sheetId="2" r:id="rId2"/>
    <sheet name="2.ZATEPLENÍ A SANACE STŘECHY" sheetId="3" r:id="rId3"/>
    <sheet name="Agility hřiště" sheetId="4" r:id="rId4"/>
  </sheets>
  <definedNames/>
  <calcPr fullCalcOnLoad="1"/>
</workbook>
</file>

<file path=xl/sharedStrings.xml><?xml version="1.0" encoding="utf-8"?>
<sst xmlns="http://schemas.openxmlformats.org/spreadsheetml/2006/main" count="691" uniqueCount="391">
  <si>
    <t>ZADÁNÍ S VÝKAZEM VÝMĚR</t>
  </si>
  <si>
    <t>Stavba:   Zateplení, sanace střechy Socháňova č.p. 1221, Praha 6 - Řepy</t>
  </si>
  <si>
    <t xml:space="preserve">Část:   </t>
  </si>
  <si>
    <t xml:space="preserve">JKSO:   </t>
  </si>
  <si>
    <t>P.Č.</t>
  </si>
  <si>
    <t>KCN</t>
  </si>
  <si>
    <t>Kód položky</t>
  </si>
  <si>
    <t>Popis</t>
  </si>
  <si>
    <t>MJ</t>
  </si>
  <si>
    <t>Množství celkem</t>
  </si>
  <si>
    <t>Jednotková cena zadání</t>
  </si>
  <si>
    <t>Celková cena zadání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</si>
  <si>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</si>
  <si>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</si>
  <si>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</si>
  <si>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</si>
  <si>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</si>
  <si>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</si>
  <si>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</si>
  <si>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</si>
  <si>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</si>
  <si>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>Práce a dodávky HSV</t>
  </si>
  <si>
    <t>Zemní práce</t>
  </si>
  <si>
    <t>221</t>
  </si>
  <si>
    <t>113106121</t>
  </si>
  <si>
    <t>Rozebrání dlažeb nebo dílců komunikací pro pěší z betonových nebo kamenných dlaždic</t>
  </si>
  <si>
    <t>m2</t>
  </si>
  <si>
    <t>39+0,64</t>
  </si>
  <si>
    <t>113107130</t>
  </si>
  <si>
    <t>Odstranění podkladu pl do 50 m2 z betonu prostého tl 100 mm</t>
  </si>
  <si>
    <t>113107141</t>
  </si>
  <si>
    <t>Odstranění podkladu pl do 50 m2 živičných tl 50 mm</t>
  </si>
  <si>
    <t>113201111</t>
  </si>
  <si>
    <t>Vytrhání obrub chodníkových ležatých</t>
  </si>
  <si>
    <t>m</t>
  </si>
  <si>
    <t>001</t>
  </si>
  <si>
    <t>132202201</t>
  </si>
  <si>
    <t>Hloubení rýh š přes 600 do 2000 mm ručním nebo pneum nářadím v soudržných horninách tř. 3</t>
  </si>
  <si>
    <t>m3</t>
  </si>
  <si>
    <t>174101101</t>
  </si>
  <si>
    <t>Zásyp jam, šachet rýh nebo kolem objektů sypaninou se zhutněním</t>
  </si>
  <si>
    <t>231</t>
  </si>
  <si>
    <t>180402111</t>
  </si>
  <si>
    <t>Založení parkového trávníku výsevem v rovině a ve svahu do 1:5</t>
  </si>
  <si>
    <t>005</t>
  </si>
  <si>
    <t>005724200</t>
  </si>
  <si>
    <t>osivo směs travní parková okrasná</t>
  </si>
  <si>
    <t>kg</t>
  </si>
  <si>
    <t>23,4 * 0,025</t>
  </si>
  <si>
    <t>Svislé a kompletní konstrukce</t>
  </si>
  <si>
    <t>014</t>
  </si>
  <si>
    <t>340237212</t>
  </si>
  <si>
    <t>Zazdívka otvorů pl do 0,25 m2 v příčkách nebo stěnách z cihel tl přes 100 mm</t>
  </si>
  <si>
    <t>kus</t>
  </si>
  <si>
    <t>0,021*5</t>
  </si>
  <si>
    <t>Komunikace</t>
  </si>
  <si>
    <t>564281111</t>
  </si>
  <si>
    <t>Podklad nebo podsyp ze štěrkopísku ŠP tl 300 mm</t>
  </si>
  <si>
    <t>39 * 2</t>
  </si>
  <si>
    <t>564851111</t>
  </si>
  <si>
    <t>Podklad ze štěrkodrtě ŠD tl 150 mm</t>
  </si>
  <si>
    <t>564871111</t>
  </si>
  <si>
    <t>Podklad ze štěrkodrtě ŠD tl 250 mm</t>
  </si>
  <si>
    <t>57+21</t>
  </si>
  <si>
    <t>565145111</t>
  </si>
  <si>
    <t>Asfaltový beton vrstva podkladní ACP 16 (obalované kamenivo OKS) tl 60 mm š do 3 m</t>
  </si>
  <si>
    <t>577134111</t>
  </si>
  <si>
    <t>Asfaltový beton vrstva obrusná ACO 11 (ABS) tř. I tl 40 mm š do 3 m z nemodifikovaného asfaltu</t>
  </si>
  <si>
    <t>581114113</t>
  </si>
  <si>
    <t>Kryt z betonu komunikace pro pěší tl 100 mm</t>
  </si>
  <si>
    <t>596211110</t>
  </si>
  <si>
    <t>Kladení zámkové dlažby komunikací pro pěší tl 60 mm skupiny A pl do 50 m2</t>
  </si>
  <si>
    <t>DO PÍSKOVÉHO LOŽE tl.40mm  včetně dodávky písku</t>
  </si>
  <si>
    <t>592</t>
  </si>
  <si>
    <t>592456R18</t>
  </si>
  <si>
    <t>dlažba betonová hladká 60x40x4 cm šedá</t>
  </si>
  <si>
    <t>vysoce pevnostní vibrolisovaná, dvouvrstvá dlažba, vysoce odolná proti obrusu, mrazuvzdorná a odolná proti působení chemických rozmrazovacích látek - dle ČSN EN 1339</t>
  </si>
  <si>
    <t>39 * 1,05</t>
  </si>
  <si>
    <t>Úpravy povrchu, podlahy, osazení</t>
  </si>
  <si>
    <t>011</t>
  </si>
  <si>
    <t>620471401</t>
  </si>
  <si>
    <t>Vnější omítka akrylátová tenkovrstvá mozaiková tl. do 4 mm</t>
  </si>
  <si>
    <t>620471R03</t>
  </si>
  <si>
    <t>Vnější omítka silikonová tenkovrstvá probarvená zatřená (škrábaná) tl 2 mm</t>
  </si>
  <si>
    <t>814+57+55+577*0,2+74*0,2</t>
  </si>
  <si>
    <t>620471R04</t>
  </si>
  <si>
    <t>Nátěr základní penetrační nátěr pro silikonové tenkovrstvé omítky</t>
  </si>
  <si>
    <t>620991121</t>
  </si>
  <si>
    <t>Zakrývání výplní venkovních otvorů před nástřikem plastických maltovin z lešení</t>
  </si>
  <si>
    <t>622422131</t>
  </si>
  <si>
    <t>Oprava vnějších omítek drásaných MV nebo MVC členitosti I nebo II v rozsahu do 10 %</t>
  </si>
  <si>
    <t>622711222</t>
  </si>
  <si>
    <t>KZS stěn budov pod omítku deskami z polystyrénu EPS tl 120 mm s hmoždinkami s kovovým trnem</t>
  </si>
  <si>
    <t>LAMBDA 0,039</t>
  </si>
  <si>
    <t>622712122</t>
  </si>
  <si>
    <t>KZS stěn budov pod omítku deskami z polystyrénu XPS tl 120 mm s hmoždinkami s plastovým trnem</t>
  </si>
  <si>
    <t>lambda ,040</t>
  </si>
  <si>
    <t>622716222</t>
  </si>
  <si>
    <t>KZS stěn budov pod omítku deskami z minerálních vláken s podélnou orientací tl 120 mm</t>
  </si>
  <si>
    <t>622731113</t>
  </si>
  <si>
    <t>KZS vnějšího ostění hloubky špalet do 200 mm deskami z polystyrénu EPS tl 30 mm</t>
  </si>
  <si>
    <t>622731R02</t>
  </si>
  <si>
    <t>KZS vnějšího ostění hloubky špalet do 200 mm deskami z minerálních vláken tl 30 mm</t>
  </si>
  <si>
    <t>622752222</t>
  </si>
  <si>
    <t>KZS lišta rohová stěnová Al s tkaninou 11/14 a 10/15 mm</t>
  </si>
  <si>
    <t>622753111</t>
  </si>
  <si>
    <t>KZS lišta dilatační stěnová průběžná</t>
  </si>
  <si>
    <t>3,5+3,5+6,6</t>
  </si>
  <si>
    <t>622753211</t>
  </si>
  <si>
    <t>KZS lišta dilatační rohová</t>
  </si>
  <si>
    <t>3,5+3,5+6,6+6,5+7,5</t>
  </si>
  <si>
    <t>622754111</t>
  </si>
  <si>
    <t>KZS lišta začišťovací s tkaninou u oken, dveří, výloh</t>
  </si>
  <si>
    <t>207+243</t>
  </si>
  <si>
    <t>622755111</t>
  </si>
  <si>
    <t>KZS lišta připojovací PVC parapetní</t>
  </si>
  <si>
    <t>622903110</t>
  </si>
  <si>
    <t>Mytí s odmaštěním vnějších omítek stupně složitosti 1 a 2 tlakovou vodou</t>
  </si>
  <si>
    <t>814+57+55+156</t>
  </si>
  <si>
    <t>644941121</t>
  </si>
  <si>
    <t>Montáž průchodky k větrací mřížce se zhotovením otvoru v tepelné izolaci</t>
  </si>
  <si>
    <t>VĚTRACÍ ŽALUZIE S KLAPKAMI PROTI DEŠTI - DEMONTOVAT A OSADIT DO ÚROVNĚ NOVÉ FASÁDY POMOCÍ 
OSAZOVACÍHO RÁMEČKU PŘILEPENÍM</t>
  </si>
  <si>
    <t>9</t>
  </si>
  <si>
    <t>Ostatní konstrukce a práce-bourání</t>
  </si>
  <si>
    <t>919735111</t>
  </si>
  <si>
    <t>Řezání stávajícího živičného krytu hl do 50 mm</t>
  </si>
  <si>
    <t>919735122</t>
  </si>
  <si>
    <t>Řezání stávajícího betonového krytu hl do 100 mm</t>
  </si>
  <si>
    <t>003</t>
  </si>
  <si>
    <t>941111131</t>
  </si>
  <si>
    <t>Montáž lešení řadového trubkového lehkého s podlahami zatížení do 200 kg/m2 š do 1,5 m v do 10 m</t>
  </si>
  <si>
    <t>169*4,85+24,8*1,6+14</t>
  </si>
  <si>
    <t>941111831</t>
  </si>
  <si>
    <t>Demontáž lešení řadového trubkového lehkého s podlahami zatížení do 200 kg/m2 š do 1,5 m v do 10 m</t>
  </si>
  <si>
    <t>941111R01</t>
  </si>
  <si>
    <t>Příplatek k lešení řadovému trubkovému lehkému s podlahami š 1,5 m v 10 m za PRONÁJEM NA DOBU PROVÁDĚNÍ</t>
  </si>
  <si>
    <t>013</t>
  </si>
  <si>
    <t>962032432</t>
  </si>
  <si>
    <t>Bourání pilířů cihelných z dutých nebo plných cihel pálených i nepálených na MV nebo MVC</t>
  </si>
  <si>
    <t>962042R26</t>
  </si>
  <si>
    <t>Bourání a úprava zdiva z betonových tvarovek</t>
  </si>
  <si>
    <t>kpl</t>
  </si>
  <si>
    <t>Zábradlí z betonových tvarovek na severní fasádě - vybourat bez poškození první sloupek plotovek, zkrátit o 130 mm a zpětně zabudovat. Rovněž zkrátit betonovou plotovou stříšku.</t>
  </si>
  <si>
    <t>963042819</t>
  </si>
  <si>
    <t>Bourání schodišťových stupňů betonových zhotovených na místě</t>
  </si>
  <si>
    <t>968062R22</t>
  </si>
  <si>
    <t>Demontáž + zpětná montáž drobných předmětů na fasádě</t>
  </si>
  <si>
    <t xml:space="preserve">Demontovat cedulky na severní fasádě (11 ks) a po provedení ETICS osadit na původní místo pomocí spirálových hmoždinek do EPS.
Demontovat ceduli na severní fasádě (1 ks) a po provedení ETICS osadit na původní místo pomocí spirálových hmoždinek do EPS.
Demontovat označení vstupu média do objektu (2 ks) na západní fasádě a po provedení ETICS osadit na původní místo pomocí spirálových hmoždinek do EPS
Demontovat ocelový vlajkonosič (1 ks) na severní fasádě bez náhrady.
</t>
  </si>
  <si>
    <t>968062R23</t>
  </si>
  <si>
    <t xml:space="preserve">Demontáž nástěnných venkovních svítidel (3 ks) na severní fasádě, prodloužit přívodní el. kabel a pro provedení ETICS osadit na původní místo pomocí spirálových hmoždinek do EPS.
Demontovat zvonkové tablo (zapuštěné) na severní fasádě (1 ks) a po provedení ETICS osadit pomocí kotev do panelu do niky do EPS. 
Demontovat tlačítkový ovladač na severní fasádě (2 ks)  a po provedení ETICS osadit na původní místo pomocí spirálových hmoždinek do EPS.
Demontovat zvonkové tablo v přisazené verzi (1 ks) a po provedení ETICS osadit na původní místo pomocí kotev do panelu na ETICS. 
</t>
  </si>
  <si>
    <t>976071R08</t>
  </si>
  <si>
    <t>Přesun válcovaného profilu I 160 dl.12,2m</t>
  </si>
  <si>
    <t>Vybourat ocelový válcovaný profil I160 podpírající ocelové vodorovné mříže anglického dvorku na jižní fasádě - vybourat ze zdiva anglického dvorku, posunout o 120 mm od objektu a osadit do nově vybouraných kapes ve zdivu anglického dvorku.</t>
  </si>
  <si>
    <t>976071R09</t>
  </si>
  <si>
    <t>Úprava branky + přesun sloupku</t>
  </si>
  <si>
    <t xml:space="preserve">SLOUPEK BRANKY A KŘÍDLO BRANKY - DEMONTOVAT, POSUNOUT 130 mm OD OBJEKTU, UPRAVIT DÉLKU BRANKY 
DLE SKUTEČNOSTI PO MONTÁŽI SLOUPKU, SLOUPEK KOTVIT DO ZEMĚ ZABETONOVÁNÍM A KE STÁVAJÍCÍ FASÁDĚ 
KOVOVÝM PROFILEM V MÍSTĚ STÁVAJÍCÍHO KOTVENÍ
</t>
  </si>
  <si>
    <t>978015221</t>
  </si>
  <si>
    <t>Otlučení vnějších omítek MV nebo MVC stupeň složitosti I až IV o rozsahu do 10 %</t>
  </si>
  <si>
    <t>99</t>
  </si>
  <si>
    <t>Přesun hmot</t>
  </si>
  <si>
    <t>979081111</t>
  </si>
  <si>
    <t>Odvoz suti a vybouraných hmot na skládku do 1 km</t>
  </si>
  <si>
    <t>t</t>
  </si>
  <si>
    <t>979081121</t>
  </si>
  <si>
    <t>Odvoz suti a vybouraných hmot na skládku ZKD 1 km přes 1 km</t>
  </si>
  <si>
    <t>979082111</t>
  </si>
  <si>
    <t>Vnitrostaveništní vodorovná doprava suti a vybouraných hmot do 10 m</t>
  </si>
  <si>
    <t>979082121</t>
  </si>
  <si>
    <t>Vnitrostaveništní vodorovná doprava suti a vybouraných hmot ZKD 5 m přes 10 m</t>
  </si>
  <si>
    <t>979098191</t>
  </si>
  <si>
    <t>Poplatek za skládku netříděné suti</t>
  </si>
  <si>
    <t>998011032</t>
  </si>
  <si>
    <t>Přesun hmot pro budovy z bloků výšky do 12 m</t>
  </si>
  <si>
    <t>PSV</t>
  </si>
  <si>
    <t>Práce a dodávky PSV</t>
  </si>
  <si>
    <t>711</t>
  </si>
  <si>
    <t>Izolace proti vodě, vlhkosti a plynům</t>
  </si>
  <si>
    <t>711132101</t>
  </si>
  <si>
    <t>Provedení izolace proti zemní vlhkosti pásy na sucho svislé AIP nebo tkaninou</t>
  </si>
  <si>
    <t>673</t>
  </si>
  <si>
    <t>673525R08</t>
  </si>
  <si>
    <t>geotextilie netkaná (polypropylen)  300 g/m2</t>
  </si>
  <si>
    <t>156 * 1,2</t>
  </si>
  <si>
    <t>998711102</t>
  </si>
  <si>
    <t>Přesun hmot pro izolace proti vodě, vlhkosti a plynům v objektech výšky do 12 m</t>
  </si>
  <si>
    <t>713</t>
  </si>
  <si>
    <t>Izolace tepelné</t>
  </si>
  <si>
    <t>713131141</t>
  </si>
  <si>
    <t>Montáž izolace tepelné stěn a základů lepením celoplošně rohoží, pásů, dílců, desek</t>
  </si>
  <si>
    <t>283</t>
  </si>
  <si>
    <t>283763R06</t>
  </si>
  <si>
    <t>polystyren extrudovaný tl.120 mm lambda 0,04</t>
  </si>
  <si>
    <t>156 * 1,02</t>
  </si>
  <si>
    <t>283763R07</t>
  </si>
  <si>
    <t>polystyren extrudovaný tl. 80 mm lambda 0,04</t>
  </si>
  <si>
    <t>998713102</t>
  </si>
  <si>
    <t>Přesun hmot pro izolace tepelné v objektech v do 12  m</t>
  </si>
  <si>
    <t>764</t>
  </si>
  <si>
    <t>Konstrukce klempířské</t>
  </si>
  <si>
    <t>764410491</t>
  </si>
  <si>
    <t>Montáž oplechování parapetů Al do rš 330 mm</t>
  </si>
  <si>
    <t>764410850</t>
  </si>
  <si>
    <t>Demontáž oplechování parapetu rš do 330 mm</t>
  </si>
  <si>
    <t>764410R04</t>
  </si>
  <si>
    <t>998764102</t>
  </si>
  <si>
    <t>Přesun hmot pro konstrukce klempířské v objektech v do 12 m</t>
  </si>
  <si>
    <t>767</t>
  </si>
  <si>
    <t>Konstrukce zámečnické</t>
  </si>
  <si>
    <t>767531111</t>
  </si>
  <si>
    <t>Montáž vstupních kovových nebo plastových rohoží čistících zón</t>
  </si>
  <si>
    <t>767531R07</t>
  </si>
  <si>
    <t>Demontáž vstupních kovových nebo plastových rohoží čistících zón</t>
  </si>
  <si>
    <t>0,810+0,405*2</t>
  </si>
  <si>
    <t>767590110</t>
  </si>
  <si>
    <t>Montáž podlahového roštu svařovaného</t>
  </si>
  <si>
    <t>767590192</t>
  </si>
  <si>
    <t>Příplatek k montáži podlahového roštu za úpravu roštu ( krácení )</t>
  </si>
  <si>
    <t>767590840</t>
  </si>
  <si>
    <t>Demontáž podlah zdvojených - nosného roštu</t>
  </si>
  <si>
    <t>767662R01</t>
  </si>
  <si>
    <t>Demontáž, prodloužení konzol, montáž mříží pevných přivařených</t>
  </si>
  <si>
    <t xml:space="preserve">Demontovat ocelové mříže oken (severní, jižní a západní fasáda - 15 ks), odříznout držáky a prodloužit o 120 mm. Kotvit zpět do stávajících otvorů.
Demontovat ocelové mříže dveří (jižní fasáda - 2 ks), odříznout držáky a prodloužit o 160 mm. Kotvit zpět do stávajících otvorů.
</t>
  </si>
  <si>
    <t>767662R03</t>
  </si>
  <si>
    <t>Úprava ocel. zábradlí S DODÁNÍM NOVÉHO SLOUPKU dle popisu č. 21 v PD bourání</t>
  </si>
  <si>
    <t xml:space="preserve">OCELOVÉ ZÁBRADLÍ - ZKRÁTIT ODŘÍZNUTÍM TAK, ABY ZÁBRADLÍ ZAČÍNALO VE VZDÁLENOSTI 40 mm OD NOVÉ FASÁDY NOVÝM SLOUPKEM, KTERÝ BUDE Z PROFILU JÄCKEL 40/4, KOTVENÝM DO BETONU PŘES ROZNÁŠECÍ OC.
DESKU P8-100×100 4×M8 (CHEMICKÁ KOTVA)
</t>
  </si>
  <si>
    <t>767996R01</t>
  </si>
  <si>
    <t>Demontáž atypických zámečnických konstrukcí</t>
  </si>
  <si>
    <t>Demontovat ocelovou střešní konstrukci venkovní terasy na jižní fasádě - ocelové konzoly nesoucí střešní krytinu z vlnitého laminátu. Podpůrné sloupy konzol budou zkráceny na výšku zábradlí terasy a sloupky zadýnkovat. Odstranit rovněž konzoly vedle zastřešení.</t>
  </si>
  <si>
    <t>998767102</t>
  </si>
  <si>
    <t>Přesun hmot pro zámečnické konstrukce v objektech v do 12 m</t>
  </si>
  <si>
    <t>783</t>
  </si>
  <si>
    <t>Dokončovací práce - nátěry</t>
  </si>
  <si>
    <t>783671R05</t>
  </si>
  <si>
    <t>Nátěry cementotřískových kcí MIV dle PD</t>
  </si>
  <si>
    <t>M</t>
  </si>
  <si>
    <t>Práce a dodávky M</t>
  </si>
  <si>
    <t>58-M</t>
  </si>
  <si>
    <t>Revize vyhrazených technických zařízení</t>
  </si>
  <si>
    <t>958</t>
  </si>
  <si>
    <t>580105R09</t>
  </si>
  <si>
    <t>Hromosvod</t>
  </si>
  <si>
    <t>- uložení svislých svodů do chráničky pod omítku
- demontáž a zpětné položení po zateplení střechy
- provedení dle platných ČSN
- revize</t>
  </si>
  <si>
    <t>Celkem</t>
  </si>
  <si>
    <t>976084R01</t>
  </si>
  <si>
    <t>Vybourání POKLOP STŘEŠNÍHO VÝLEZU</t>
  </si>
  <si>
    <t>979011111</t>
  </si>
  <si>
    <t>Svislá doprava suti a vybouraných hmot za prvé podlaží</t>
  </si>
  <si>
    <t>979011121</t>
  </si>
  <si>
    <t>Svislá doprava suti a vybouraných hmot ZKD podlaží</t>
  </si>
  <si>
    <t>712</t>
  </si>
  <si>
    <t>Povlakové krytiny</t>
  </si>
  <si>
    <t>712300921</t>
  </si>
  <si>
    <t>Příplatek k opravě povlakové krytiny do 10° za správkový kus NAIP přitavením</t>
  </si>
  <si>
    <t>712331101</t>
  </si>
  <si>
    <t>Provedení povlakové krytiny střech do 10° podkladní vrstvy pásy na sucho AIP, NAIP nebo tkaninou</t>
  </si>
  <si>
    <t>693</t>
  </si>
  <si>
    <t>6936607R3</t>
  </si>
  <si>
    <t>textilie netkaná PP 300 g/m2</t>
  </si>
  <si>
    <t>881 * 1,05</t>
  </si>
  <si>
    <t>712363001</t>
  </si>
  <si>
    <t>Provedení povlakové krytiny střech do 10° termoplastickou fólií PVC rozvinutím a natažením v ploše</t>
  </si>
  <si>
    <t>28322041R</t>
  </si>
  <si>
    <t>fólie střešní mPVC ke kotvení s PES výztuží  1,5 mm</t>
  </si>
  <si>
    <t>881 * 1,15</t>
  </si>
  <si>
    <t>2832205R3</t>
  </si>
  <si>
    <t>fólie střešní mPVC na detaily  1,5 mm</t>
  </si>
  <si>
    <t>881 * 0,02</t>
  </si>
  <si>
    <t>712363003</t>
  </si>
  <si>
    <t>Provedení povlakové krytina střech do 10° spoj 2 pásů fólií PVC horkovzdušným navařením</t>
  </si>
  <si>
    <t>71236330R</t>
  </si>
  <si>
    <t>Povlakové krytiny střech do 10° fóliové plechy  okapnice široká rš 150 mm</t>
  </si>
  <si>
    <t>221+12,2-13,68</t>
  </si>
  <si>
    <t>7123633R1</t>
  </si>
  <si>
    <t>Povlakové krytiny střech do 10° fóliové plechy  koutová lišta vnitřní rš 100 mm</t>
  </si>
  <si>
    <t>221+12,2+6*5,5</t>
  </si>
  <si>
    <t>7123633R2</t>
  </si>
  <si>
    <t>Povlakové krytiny střech do 10° fóliové plechy koutová lišta vnější rš 100 mm</t>
  </si>
  <si>
    <t>221+12,2-6,84*2</t>
  </si>
  <si>
    <t>998712102</t>
  </si>
  <si>
    <t>Přesun hmot pro krytiny povlakové v objektech v do 12 m</t>
  </si>
  <si>
    <t>713141111</t>
  </si>
  <si>
    <t>Montáž izolace tepelné střech plochých lepené asfaltem plně 1 vrstva rohoží, pásů, dílců, desek</t>
  </si>
  <si>
    <t>2837591R1</t>
  </si>
  <si>
    <t>deska z pěnového polystyrenu bílá EPS 100 S 1000 x 1000 x 80 mm</t>
  </si>
  <si>
    <t>881 * 1,02</t>
  </si>
  <si>
    <t>713141131</t>
  </si>
  <si>
    <t>Montáž izolace tepelné střech plochých lepené za studena 1 vrstva rohoží, pásů, dílců, desek</t>
  </si>
  <si>
    <t>2837591R2</t>
  </si>
  <si>
    <t>deska z pěnového polystyrenu EPS 100 S</t>
  </si>
  <si>
    <t>124,24358974359 * 1,02</t>
  </si>
  <si>
    <t>721</t>
  </si>
  <si>
    <t>Zdravotechnika - vnitřní kanalizace</t>
  </si>
  <si>
    <t>7211740R1</t>
  </si>
  <si>
    <t>ÚPRAVA KOMÍNKU DLE PD (PSV) č.1/Z</t>
  </si>
  <si>
    <t>7211740R2</t>
  </si>
  <si>
    <t>ÚPRAVA KOMÍNKU DLE PD (PSV) č.2/Z</t>
  </si>
  <si>
    <t>7211740R3</t>
  </si>
  <si>
    <t>ÚPRAVA KOMÍNKU DLE PD (PSV) č.3/Z</t>
  </si>
  <si>
    <t>7211740R4</t>
  </si>
  <si>
    <t>ÚPRAVA KOMÍNKU DLE PD (PSV) č.4/Z</t>
  </si>
  <si>
    <t>721233113</t>
  </si>
  <si>
    <t>Střešní vtok polypropylen PP pro ploché střechy svislý odtok DN 125</t>
  </si>
  <si>
    <t xml:space="preserve">RENOVAČNÍ STŘEŠNÍ VTOK S PVC PEVNOU IZOLAČNÍ PŘÍRUBOU PRO PŘÍMÉ NAPOJENÍ mPVC FOLIE
</t>
  </si>
  <si>
    <t>998721102</t>
  </si>
  <si>
    <t>Přesun hmot pro vnitřní kanalizace v objektech v do 12 m</t>
  </si>
  <si>
    <t>762</t>
  </si>
  <si>
    <t>Konstrukce tesařské</t>
  </si>
  <si>
    <t>762511R15</t>
  </si>
  <si>
    <t>Montáž bednění pro zvýšení atiky z desek OSB na sraz kotvení do žlb</t>
  </si>
  <si>
    <t>607</t>
  </si>
  <si>
    <t>607262420</t>
  </si>
  <si>
    <t>deska dřevoštěpková OSB 3 SE 2500x1250x15 mm</t>
  </si>
  <si>
    <t>607262500</t>
  </si>
  <si>
    <t>deska dřevoštěpková OSB 3 SE 2500x1250x25 mm</t>
  </si>
  <si>
    <t>762511R16</t>
  </si>
  <si>
    <t>Montáž bednění pro zateplení VZT a VÝTAH. ŠACHTY z desek OSB na sraz</t>
  </si>
  <si>
    <t>0,44*12,2</t>
  </si>
  <si>
    <t>1,43*1,29</t>
  </si>
  <si>
    <t>1,19*1,22</t>
  </si>
  <si>
    <t>1,26*1,41</t>
  </si>
  <si>
    <t>1,36*1,29</t>
  </si>
  <si>
    <t>1,27*1,32</t>
  </si>
  <si>
    <t>1,29*1,32</t>
  </si>
  <si>
    <t>1,37*1,27</t>
  </si>
  <si>
    <t>Součet</t>
  </si>
  <si>
    <t>5,368 * 1,1</t>
  </si>
  <si>
    <t>998762102</t>
  </si>
  <si>
    <t>Přesun hmot pro kce tesařské v objektech v do 12 m</t>
  </si>
  <si>
    <t>764391310</t>
  </si>
  <si>
    <t>Střešní prvky Al tl 0,8 mm - závětrná lišta rš 250 mm</t>
  </si>
  <si>
    <t>764430840</t>
  </si>
  <si>
    <t>Demontáž oplechování zdí rš do 500 mm</t>
  </si>
  <si>
    <t>767995r02</t>
  </si>
  <si>
    <t>Montáž atypických zámečnických konstrukcí POKLOP STŘEŠNÍHO VÝLEZU</t>
  </si>
  <si>
    <t>562</t>
  </si>
  <si>
    <t>562453R05</t>
  </si>
  <si>
    <t>POKLOP STŘEŠNÍHO VÝLEZU DLE PD PSV č. 6/Z</t>
  </si>
  <si>
    <t>998011031</t>
  </si>
  <si>
    <t>Přesun hmot pro budovy z bloků výšky do 6 m</t>
  </si>
  <si>
    <t>916561111</t>
  </si>
  <si>
    <t>Osazení záhonového obrubníku betonového do lože z betonu s boční opěrou</t>
  </si>
  <si>
    <t>592173040</t>
  </si>
  <si>
    <t>obrubník betonový zahradní přírodní šedá 50x5x20 cm</t>
  </si>
  <si>
    <t>Oplechování parapetů Al tl 1,2 mm rš 330 mm včetně rohů 
(kompletizované systémové provedení)</t>
  </si>
  <si>
    <t>Objekt:  1. ZATEPLENÍ FASÁDY</t>
  </si>
  <si>
    <t>Datum:   2/2013</t>
  </si>
  <si>
    <t>Objekt:  2. ZATEPLENÍ A SANACE STŘECHY</t>
  </si>
  <si>
    <t>Rekapitulace nákladů</t>
  </si>
  <si>
    <t>Zateplení obj. 1221 Socháňova</t>
  </si>
  <si>
    <t>1. Zateplení fasády</t>
  </si>
  <si>
    <t>2. Zateplení a sanace střechy</t>
  </si>
  <si>
    <t>3. Hygienické zázemí</t>
  </si>
  <si>
    <t xml:space="preserve">4. Zdravotechnika </t>
  </si>
  <si>
    <t>5. Dodatek výkazu</t>
  </si>
  <si>
    <t>6. Elektroinstalace</t>
  </si>
  <si>
    <t>cena celkem bez DPH</t>
  </si>
  <si>
    <t>DPH 21%</t>
  </si>
  <si>
    <t>cena celkem s DPH</t>
  </si>
  <si>
    <t>Přesun hmot pro konstrukce klempířské v objektech v do 12m</t>
  </si>
  <si>
    <t>Stavba:   Realizace agility hřiště v lokalitě ul. Žalanského, jižně od parkoviště ÚMČ Praha 17</t>
  </si>
  <si>
    <t>Pozemky:   parc. č. 1241/21, 1241/15 a 1241/14 v k.ú. Řepy</t>
  </si>
  <si>
    <t xml:space="preserve"> </t>
  </si>
  <si>
    <t>Datum:   xxxx/2024</t>
  </si>
  <si>
    <t>Agility hřiště</t>
  </si>
  <si>
    <t>"A" pro malé psy</t>
  </si>
  <si>
    <t>"A" pro velké psy</t>
  </si>
  <si>
    <t>Slalom 2x 6 tyčí</t>
  </si>
  <si>
    <t>Kladina (šxv - 60 cm x 1 m)</t>
  </si>
  <si>
    <t>Proskok</t>
  </si>
  <si>
    <t>Tunel (d 3 m)</t>
  </si>
  <si>
    <t>Přeskok s nasatvitelnou výškou (20, 40, 60 cm) úvaziště</t>
  </si>
  <si>
    <t>Dvojité schody</t>
  </si>
  <si>
    <t>Psí pisoár - dřevěný</t>
  </si>
  <si>
    <t>Instalace hřiště</t>
  </si>
  <si>
    <t>Betonáž hřiště</t>
  </si>
  <si>
    <t>IPRa: Provozní řád agility parku</t>
  </si>
  <si>
    <t>IPRt: Sloupek k informační ceduli s provozním řádem</t>
  </si>
  <si>
    <t>INCXPR: instalace prvku IPR informační cedule s provozním řádem. Základní instalace na travnatý povrch</t>
  </si>
  <si>
    <t>dOPZ: Doprava dle zon</t>
  </si>
  <si>
    <t>Oplocení</t>
  </si>
  <si>
    <t>Oplocení - pletivo Zn poplastované se zapleteným napínacím drátem + 2x branka, včetně výkopu, betonáže, montáže 30x25x30x25</t>
  </si>
  <si>
    <t>Zaokrouhlení</t>
  </si>
  <si>
    <t>CELKEM K ÚHRADĚ</t>
  </si>
  <si>
    <t xml:space="preserve">Cena </t>
  </si>
  <si>
    <t>%DPH</t>
  </si>
  <si>
    <t>DPH</t>
  </si>
  <si>
    <t>Kč celkem</t>
  </si>
  <si>
    <t>Koš na psí exkrementy</t>
  </si>
  <si>
    <t xml:space="preserve">Lavička </t>
  </si>
  <si>
    <t>ks</t>
  </si>
  <si>
    <t>bm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</si>
</sst>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###;\-####"/>
    <numFmt numFmtId="168" formatCode="#,##0.00000;\-#,##0.00000"/>
    <numFmt numFmtId="169" formatCode="#,##0.0;\-#,##0.0"/>
    <numFmt numFmtId="170" formatCode="[$-405]dddd\ d\.\ mmmm\ yyyy"/>
    <numFmt numFmtId="171" formatCode="#,##0.00_ ;\-#,##0.00\ "/>
    <numFmt numFmtId="172" formatCode="0.0%"/>
  </numFmts>
  <fonts count="61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color indexed="18"/>
      <name val="Arial CE"/>
      <family val="0"/>
    </font>
    <font>
      <i/>
      <sz val="8"/>
      <color indexed="12"/>
      <name val="Arial CE"/>
      <family val="0"/>
    </font>
    <font>
      <i/>
      <sz val="7"/>
      <name val="Arial CE"/>
      <family val="0"/>
    </font>
    <font>
      <b/>
      <u val="single"/>
      <sz val="8"/>
      <color indexed="10"/>
      <name val="Arial CE"/>
      <family val="0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MS Sans Serif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MS Sans Serif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10"/>
      <name val="Times New Roman"/>
      <family val="1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MS Sans Serif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MS Sans Serif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8"/>
      <color rgb="FFFF0000"/>
      <name val="Times New Roman"/>
      <family val="1"/>
    </font>
    <font>
      <b/>
      <sz val="2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6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 wrapText="1"/>
    </xf>
    <xf numFmtId="166" fontId="4" fillId="0" borderId="12" xfId="0" applyNumberFormat="1" applyFont="1" applyBorder="1" applyAlignment="1">
      <alignment horizontal="right"/>
    </xf>
    <xf numFmtId="39" fontId="4" fillId="0" borderId="12" xfId="0" applyNumberFormat="1" applyFont="1" applyBorder="1" applyAlignment="1">
      <alignment horizontal="right"/>
    </xf>
    <xf numFmtId="39" fontId="4" fillId="0" borderId="13" xfId="0" applyNumberFormat="1" applyFont="1" applyBorder="1" applyAlignment="1">
      <alignment horizontal="right"/>
    </xf>
    <xf numFmtId="37" fontId="5" fillId="0" borderId="11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 wrapText="1"/>
    </xf>
    <xf numFmtId="166" fontId="5" fillId="0" borderId="12" xfId="0" applyNumberFormat="1" applyFont="1" applyBorder="1" applyAlignment="1">
      <alignment horizontal="right"/>
    </xf>
    <xf numFmtId="39" fontId="5" fillId="0" borderId="12" xfId="0" applyNumberFormat="1" applyFont="1" applyBorder="1" applyAlignment="1">
      <alignment horizontal="right"/>
    </xf>
    <xf numFmtId="39" fontId="5" fillId="0" borderId="13" xfId="0" applyNumberFormat="1" applyFont="1" applyBorder="1" applyAlignment="1">
      <alignment horizontal="right"/>
    </xf>
    <xf numFmtId="37" fontId="4" fillId="0" borderId="1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wrapText="1"/>
    </xf>
    <xf numFmtId="166" fontId="4" fillId="0" borderId="15" xfId="0" applyNumberFormat="1" applyFont="1" applyBorder="1" applyAlignment="1">
      <alignment horizontal="right"/>
    </xf>
    <xf numFmtId="39" fontId="4" fillId="0" borderId="15" xfId="0" applyNumberFormat="1" applyFont="1" applyBorder="1" applyAlignment="1">
      <alignment horizontal="right"/>
    </xf>
    <xf numFmtId="39" fontId="4" fillId="0" borderId="16" xfId="0" applyNumberFormat="1" applyFont="1" applyBorder="1" applyAlignment="1">
      <alignment horizontal="right"/>
    </xf>
    <xf numFmtId="37" fontId="4" fillId="0" borderId="17" xfId="0" applyNumberFormat="1" applyFont="1" applyBorder="1" applyAlignment="1">
      <alignment horizontal="right"/>
    </xf>
    <xf numFmtId="0" fontId="4" fillId="0" borderId="18" xfId="0" applyFont="1" applyBorder="1" applyAlignment="1">
      <alignment horizontal="left" wrapText="1"/>
    </xf>
    <xf numFmtId="166" fontId="4" fillId="0" borderId="18" xfId="0" applyNumberFormat="1" applyFont="1" applyBorder="1" applyAlignment="1">
      <alignment horizontal="right"/>
    </xf>
    <xf numFmtId="39" fontId="4" fillId="0" borderId="18" xfId="0" applyNumberFormat="1" applyFont="1" applyBorder="1" applyAlignment="1">
      <alignment horizontal="right"/>
    </xf>
    <xf numFmtId="37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 horizontal="left" wrapText="1"/>
    </xf>
    <xf numFmtId="166" fontId="4" fillId="0" borderId="20" xfId="0" applyNumberFormat="1" applyFont="1" applyBorder="1" applyAlignment="1">
      <alignment horizontal="right"/>
    </xf>
    <xf numFmtId="39" fontId="4" fillId="0" borderId="20" xfId="0" applyNumberFormat="1" applyFont="1" applyBorder="1" applyAlignment="1">
      <alignment horizontal="right"/>
    </xf>
    <xf numFmtId="37" fontId="6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 horizontal="left" wrapText="1"/>
    </xf>
    <xf numFmtId="166" fontId="6" fillId="0" borderId="12" xfId="0" applyNumberFormat="1" applyFont="1" applyBorder="1" applyAlignment="1">
      <alignment horizontal="right"/>
    </xf>
    <xf numFmtId="39" fontId="6" fillId="0" borderId="12" xfId="0" applyNumberFormat="1" applyFont="1" applyBorder="1" applyAlignment="1">
      <alignment horizontal="right"/>
    </xf>
    <xf numFmtId="37" fontId="7" fillId="0" borderId="21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left" vertical="center" wrapText="1"/>
    </xf>
    <xf numFmtId="166" fontId="7" fillId="0" borderId="22" xfId="0" applyNumberFormat="1" applyFont="1" applyBorder="1" applyAlignment="1">
      <alignment horizontal="right" vertical="center"/>
    </xf>
    <xf numFmtId="39" fontId="7" fillId="0" borderId="22" xfId="0" applyNumberFormat="1" applyFont="1" applyBorder="1" applyAlignment="1">
      <alignment horizontal="right" vertical="center"/>
    </xf>
    <xf numFmtId="39" fontId="7" fillId="0" borderId="23" xfId="0" applyNumberFormat="1" applyFont="1" applyBorder="1" applyAlignment="1">
      <alignment horizontal="right" vertical="center"/>
    </xf>
    <xf numFmtId="37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166" fontId="8" fillId="0" borderId="0" xfId="0" applyNumberFormat="1" applyFont="1" applyAlignment="1">
      <alignment horizontal="right"/>
    </xf>
    <xf numFmtId="39" fontId="8" fillId="0" borderId="0" xfId="0" applyNumberFormat="1" applyFont="1" applyAlignment="1">
      <alignment horizontal="right"/>
    </xf>
    <xf numFmtId="37" fontId="6" fillId="0" borderId="14" xfId="0" applyNumberFormat="1" applyFont="1" applyBorder="1" applyAlignment="1">
      <alignment horizontal="right"/>
    </xf>
    <xf numFmtId="0" fontId="6" fillId="0" borderId="15" xfId="0" applyFont="1" applyBorder="1" applyAlignment="1">
      <alignment horizontal="left" wrapText="1"/>
    </xf>
    <xf numFmtId="166" fontId="6" fillId="0" borderId="15" xfId="0" applyNumberFormat="1" applyFont="1" applyBorder="1" applyAlignment="1">
      <alignment horizontal="right"/>
    </xf>
    <xf numFmtId="39" fontId="6" fillId="0" borderId="15" xfId="0" applyNumberFormat="1" applyFont="1" applyBorder="1" applyAlignment="1">
      <alignment horizontal="right"/>
    </xf>
    <xf numFmtId="37" fontId="6" fillId="0" borderId="19" xfId="0" applyNumberFormat="1" applyFont="1" applyBorder="1" applyAlignment="1">
      <alignment horizontal="right"/>
    </xf>
    <xf numFmtId="0" fontId="6" fillId="0" borderId="20" xfId="0" applyFont="1" applyBorder="1" applyAlignment="1">
      <alignment horizontal="left" wrapText="1"/>
    </xf>
    <xf numFmtId="166" fontId="6" fillId="0" borderId="20" xfId="0" applyNumberFormat="1" applyFont="1" applyBorder="1" applyAlignment="1">
      <alignment horizontal="right"/>
    </xf>
    <xf numFmtId="39" fontId="6" fillId="0" borderId="20" xfId="0" applyNumberFormat="1" applyFont="1" applyBorder="1" applyAlignment="1">
      <alignment horizontal="right"/>
    </xf>
    <xf numFmtId="37" fontId="5" fillId="0" borderId="14" xfId="0" applyNumberFormat="1" applyFont="1" applyBorder="1" applyAlignment="1">
      <alignment horizontal="right"/>
    </xf>
    <xf numFmtId="0" fontId="5" fillId="0" borderId="15" xfId="0" applyFont="1" applyBorder="1" applyAlignment="1">
      <alignment horizontal="left" wrapText="1"/>
    </xf>
    <xf numFmtId="166" fontId="5" fillId="0" borderId="15" xfId="0" applyNumberFormat="1" applyFont="1" applyBorder="1" applyAlignment="1">
      <alignment horizontal="right"/>
    </xf>
    <xf numFmtId="39" fontId="5" fillId="0" borderId="15" xfId="0" applyNumberFormat="1" applyFont="1" applyBorder="1" applyAlignment="1">
      <alignment horizontal="right"/>
    </xf>
    <xf numFmtId="37" fontId="5" fillId="0" borderId="17" xfId="0" applyNumberFormat="1" applyFont="1" applyBorder="1" applyAlignment="1">
      <alignment horizontal="right"/>
    </xf>
    <xf numFmtId="0" fontId="5" fillId="0" borderId="18" xfId="0" applyFont="1" applyBorder="1" applyAlignment="1">
      <alignment horizontal="left" wrapText="1"/>
    </xf>
    <xf numFmtId="166" fontId="5" fillId="0" borderId="18" xfId="0" applyNumberFormat="1" applyFont="1" applyBorder="1" applyAlignment="1">
      <alignment horizontal="right"/>
    </xf>
    <xf numFmtId="39" fontId="5" fillId="0" borderId="18" xfId="0" applyNumberFormat="1" applyFont="1" applyBorder="1" applyAlignment="1">
      <alignment horizontal="right"/>
    </xf>
    <xf numFmtId="37" fontId="5" fillId="0" borderId="19" xfId="0" applyNumberFormat="1" applyFont="1" applyBorder="1" applyAlignment="1">
      <alignment horizontal="right"/>
    </xf>
    <xf numFmtId="0" fontId="5" fillId="0" borderId="20" xfId="0" applyFont="1" applyBorder="1" applyAlignment="1">
      <alignment horizontal="left" wrapText="1"/>
    </xf>
    <xf numFmtId="166" fontId="5" fillId="0" borderId="20" xfId="0" applyNumberFormat="1" applyFont="1" applyBorder="1" applyAlignment="1">
      <alignment horizontal="right"/>
    </xf>
    <xf numFmtId="39" fontId="5" fillId="0" borderId="20" xfId="0" applyNumberFormat="1" applyFont="1" applyBorder="1" applyAlignment="1">
      <alignment horizontal="right"/>
    </xf>
    <xf numFmtId="37" fontId="4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 wrapText="1"/>
    </xf>
    <xf numFmtId="166" fontId="4" fillId="0" borderId="12" xfId="0" applyNumberFormat="1" applyFont="1" applyBorder="1" applyAlignment="1">
      <alignment horizontal="right"/>
    </xf>
    <xf numFmtId="39" fontId="4" fillId="0" borderId="12" xfId="0" applyNumberFormat="1" applyFont="1" applyBorder="1" applyAlignment="1">
      <alignment horizontal="right"/>
    </xf>
    <xf numFmtId="37" fontId="6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 horizontal="left" wrapText="1"/>
    </xf>
    <xf numFmtId="166" fontId="6" fillId="0" borderId="12" xfId="0" applyNumberFormat="1" applyFont="1" applyBorder="1" applyAlignment="1">
      <alignment horizontal="right"/>
    </xf>
    <xf numFmtId="39" fontId="6" fillId="0" borderId="12" xfId="0" applyNumberFormat="1" applyFont="1" applyBorder="1" applyAlignment="1">
      <alignment horizontal="right"/>
    </xf>
    <xf numFmtId="37" fontId="4" fillId="0" borderId="24" xfId="0" applyNumberFormat="1" applyFont="1" applyBorder="1" applyAlignment="1">
      <alignment horizontal="right"/>
    </xf>
    <xf numFmtId="0" fontId="4" fillId="0" borderId="25" xfId="0" applyFont="1" applyBorder="1" applyAlignment="1">
      <alignment horizontal="left" wrapText="1"/>
    </xf>
    <xf numFmtId="166" fontId="4" fillId="0" borderId="25" xfId="0" applyNumberFormat="1" applyFont="1" applyBorder="1" applyAlignment="1">
      <alignment horizontal="right"/>
    </xf>
    <xf numFmtId="39" fontId="4" fillId="0" borderId="25" xfId="0" applyNumberFormat="1" applyFont="1" applyBorder="1" applyAlignment="1">
      <alignment horizontal="right"/>
    </xf>
    <xf numFmtId="0" fontId="0" fillId="0" borderId="0" xfId="0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57" fillId="0" borderId="26" xfId="0" applyFont="1" applyBorder="1" applyAlignment="1" applyProtection="1">
      <alignment/>
      <protection/>
    </xf>
    <xf numFmtId="0" fontId="58" fillId="35" borderId="26" xfId="0" applyFont="1" applyFill="1" applyBorder="1" applyAlignment="1" applyProtection="1">
      <alignment/>
      <protection/>
    </xf>
    <xf numFmtId="0" fontId="58" fillId="0" borderId="26" xfId="0" applyFont="1" applyBorder="1" applyAlignment="1" applyProtection="1">
      <alignment/>
      <protection/>
    </xf>
    <xf numFmtId="37" fontId="3" fillId="35" borderId="0" xfId="0" applyNumberFormat="1" applyFont="1" applyFill="1" applyAlignment="1">
      <alignment horizontal="right"/>
    </xf>
    <xf numFmtId="0" fontId="3" fillId="35" borderId="0" xfId="0" applyFont="1" applyFill="1" applyAlignment="1">
      <alignment horizontal="left" wrapText="1"/>
    </xf>
    <xf numFmtId="166" fontId="3" fillId="35" borderId="0" xfId="0" applyNumberFormat="1" applyFont="1" applyFill="1" applyAlignment="1">
      <alignment horizontal="right"/>
    </xf>
    <xf numFmtId="39" fontId="3" fillId="35" borderId="0" xfId="0" applyNumberFormat="1" applyFont="1" applyFill="1" applyAlignment="1">
      <alignment horizontal="right"/>
    </xf>
    <xf numFmtId="39" fontId="4" fillId="35" borderId="13" xfId="0" applyNumberFormat="1" applyFont="1" applyFill="1" applyBorder="1" applyAlignment="1">
      <alignment horizontal="right"/>
    </xf>
    <xf numFmtId="37" fontId="3" fillId="35" borderId="0" xfId="0" applyNumberFormat="1" applyFont="1" applyFill="1" applyAlignment="1">
      <alignment horizontal="right"/>
    </xf>
    <xf numFmtId="0" fontId="3" fillId="35" borderId="0" xfId="0" applyFont="1" applyFill="1" applyAlignment="1">
      <alignment horizontal="left" wrapText="1"/>
    </xf>
    <xf numFmtId="166" fontId="3" fillId="35" borderId="0" xfId="0" applyNumberFormat="1" applyFont="1" applyFill="1" applyAlignment="1">
      <alignment horizontal="right"/>
    </xf>
    <xf numFmtId="39" fontId="3" fillId="35" borderId="0" xfId="0" applyNumberFormat="1" applyFont="1" applyFill="1" applyAlignment="1">
      <alignment horizontal="right"/>
    </xf>
    <xf numFmtId="37" fontId="3" fillId="35" borderId="26" xfId="0" applyNumberFormat="1" applyFont="1" applyFill="1" applyBorder="1" applyAlignment="1">
      <alignment horizontal="right"/>
    </xf>
    <xf numFmtId="0" fontId="3" fillId="35" borderId="26" xfId="0" applyFont="1" applyFill="1" applyBorder="1" applyAlignment="1">
      <alignment horizontal="left" wrapText="1"/>
    </xf>
    <xf numFmtId="166" fontId="3" fillId="35" borderId="26" xfId="0" applyNumberFormat="1" applyFont="1" applyFill="1" applyBorder="1" applyAlignment="1">
      <alignment horizontal="right"/>
    </xf>
    <xf numFmtId="39" fontId="3" fillId="35" borderId="26" xfId="0" applyNumberFormat="1" applyFont="1" applyFill="1" applyBorder="1" applyAlignment="1">
      <alignment horizontal="right"/>
    </xf>
    <xf numFmtId="37" fontId="3" fillId="11" borderId="0" xfId="0" applyNumberFormat="1" applyFont="1" applyFill="1" applyAlignment="1">
      <alignment horizontal="right"/>
    </xf>
    <xf numFmtId="0" fontId="3" fillId="11" borderId="0" xfId="0" applyFont="1" applyFill="1" applyAlignment="1">
      <alignment horizontal="left" wrapText="1"/>
    </xf>
    <xf numFmtId="166" fontId="3" fillId="11" borderId="0" xfId="0" applyNumberFormat="1" applyFont="1" applyFill="1" applyAlignment="1">
      <alignment horizontal="right"/>
    </xf>
    <xf numFmtId="39" fontId="3" fillId="11" borderId="0" xfId="0" applyNumberFormat="1" applyFont="1" applyFill="1" applyAlignment="1">
      <alignment horizontal="right"/>
    </xf>
    <xf numFmtId="39" fontId="4" fillId="11" borderId="13" xfId="0" applyNumberFormat="1" applyFont="1" applyFill="1" applyBorder="1" applyAlignment="1">
      <alignment horizontal="right"/>
    </xf>
    <xf numFmtId="39" fontId="4" fillId="11" borderId="16" xfId="0" applyNumberFormat="1" applyFont="1" applyFill="1" applyBorder="1" applyAlignment="1">
      <alignment horizontal="right"/>
    </xf>
    <xf numFmtId="39" fontId="4" fillId="35" borderId="16" xfId="0" applyNumberFormat="1" applyFont="1" applyFill="1" applyBorder="1" applyAlignment="1">
      <alignment horizontal="right"/>
    </xf>
    <xf numFmtId="2" fontId="57" fillId="0" borderId="26" xfId="0" applyNumberFormat="1" applyFont="1" applyBorder="1" applyAlignment="1" applyProtection="1">
      <alignment/>
      <protection/>
    </xf>
    <xf numFmtId="0" fontId="0" fillId="0" borderId="0" xfId="0" applyFont="1" applyAlignment="1">
      <alignment vertical="top"/>
    </xf>
    <xf numFmtId="0" fontId="12" fillId="6" borderId="27" xfId="0" applyFont="1" applyFill="1" applyBorder="1" applyAlignment="1" applyProtection="1">
      <alignment horizontal="left"/>
      <protection/>
    </xf>
    <xf numFmtId="0" fontId="13" fillId="6" borderId="28" xfId="0" applyFont="1" applyFill="1" applyBorder="1" applyAlignment="1" applyProtection="1">
      <alignment horizontal="left"/>
      <protection/>
    </xf>
    <xf numFmtId="0" fontId="13" fillId="6" borderId="29" xfId="0" applyFont="1" applyFill="1" applyBorder="1" applyAlignment="1" applyProtection="1">
      <alignment horizontal="left"/>
      <protection/>
    </xf>
    <xf numFmtId="0" fontId="14" fillId="6" borderId="30" xfId="0" applyFont="1" applyFill="1" applyBorder="1" applyAlignment="1" applyProtection="1">
      <alignment horizontal="left"/>
      <protection/>
    </xf>
    <xf numFmtId="0" fontId="13" fillId="6" borderId="0" xfId="0" applyFont="1" applyFill="1" applyBorder="1" applyAlignment="1" applyProtection="1">
      <alignment horizontal="left"/>
      <protection/>
    </xf>
    <xf numFmtId="0" fontId="13" fillId="6" borderId="31" xfId="0" applyFont="1" applyFill="1" applyBorder="1" applyAlignment="1" applyProtection="1">
      <alignment horizontal="left"/>
      <protection/>
    </xf>
    <xf numFmtId="0" fontId="13" fillId="33" borderId="30" xfId="0" applyFont="1" applyFill="1" applyBorder="1" applyAlignment="1" applyProtection="1">
      <alignment horizontal="left"/>
      <protection/>
    </xf>
    <xf numFmtId="0" fontId="13" fillId="33" borderId="0" xfId="0" applyFont="1" applyFill="1" applyBorder="1" applyAlignment="1" applyProtection="1">
      <alignment horizontal="left"/>
      <protection/>
    </xf>
    <xf numFmtId="0" fontId="13" fillId="33" borderId="31" xfId="0" applyFont="1" applyFill="1" applyBorder="1" applyAlignment="1" applyProtection="1">
      <alignment horizontal="left"/>
      <protection/>
    </xf>
    <xf numFmtId="0" fontId="11" fillId="2" borderId="32" xfId="0" applyFont="1" applyFill="1" applyBorder="1" applyAlignment="1" applyProtection="1">
      <alignment horizontal="center" vertical="center" wrapText="1"/>
      <protection/>
    </xf>
    <xf numFmtId="0" fontId="11" fillId="2" borderId="10" xfId="0" applyFont="1" applyFill="1" applyBorder="1" applyAlignment="1" applyProtection="1">
      <alignment horizontal="center" vertical="center" wrapText="1"/>
      <protection/>
    </xf>
    <xf numFmtId="0" fontId="11" fillId="2" borderId="33" xfId="0" applyFont="1" applyFill="1" applyBorder="1" applyAlignment="1" applyProtection="1">
      <alignment horizontal="center" vertical="center" wrapText="1"/>
      <protection/>
    </xf>
    <xf numFmtId="0" fontId="9" fillId="33" borderId="3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31" xfId="0" applyFont="1" applyFill="1" applyBorder="1" applyAlignment="1" applyProtection="1">
      <alignment horizontal="left"/>
      <protection/>
    </xf>
    <xf numFmtId="37" fontId="11" fillId="0" borderId="34" xfId="0" applyNumberFormat="1" applyFont="1" applyBorder="1" applyAlignment="1">
      <alignment horizontal="right"/>
    </xf>
    <xf numFmtId="0" fontId="11" fillId="0" borderId="35" xfId="0" applyFont="1" applyBorder="1" applyAlignment="1">
      <alignment horizontal="left" wrapText="1"/>
    </xf>
    <xf numFmtId="0" fontId="11" fillId="0" borderId="35" xfId="0" applyNumberFormat="1" applyFont="1" applyBorder="1" applyAlignment="1">
      <alignment horizontal="right"/>
    </xf>
    <xf numFmtId="39" fontId="11" fillId="0" borderId="35" xfId="0" applyNumberFormat="1" applyFont="1" applyBorder="1" applyAlignment="1">
      <alignment horizontal="right"/>
    </xf>
    <xf numFmtId="39" fontId="11" fillId="0" borderId="36" xfId="0" applyNumberFormat="1" applyFont="1" applyBorder="1" applyAlignment="1">
      <alignment horizontal="right"/>
    </xf>
    <xf numFmtId="37" fontId="11" fillId="0" borderId="37" xfId="0" applyNumberFormat="1" applyFont="1" applyBorder="1" applyAlignment="1">
      <alignment horizontal="right"/>
    </xf>
    <xf numFmtId="0" fontId="11" fillId="0" borderId="26" xfId="0" applyFont="1" applyBorder="1" applyAlignment="1">
      <alignment horizontal="left" wrapText="1"/>
    </xf>
    <xf numFmtId="0" fontId="11" fillId="0" borderId="26" xfId="0" applyNumberFormat="1" applyFont="1" applyBorder="1" applyAlignment="1">
      <alignment horizontal="right"/>
    </xf>
    <xf numFmtId="39" fontId="11" fillId="0" borderId="26" xfId="0" applyNumberFormat="1" applyFont="1" applyBorder="1" applyAlignment="1">
      <alignment horizontal="right"/>
    </xf>
    <xf numFmtId="39" fontId="11" fillId="0" borderId="26" xfId="0" applyNumberFormat="1" applyFont="1" applyBorder="1" applyAlignment="1">
      <alignment horizontal="center"/>
    </xf>
    <xf numFmtId="166" fontId="11" fillId="0" borderId="26" xfId="0" applyNumberFormat="1" applyFont="1" applyBorder="1" applyAlignment="1">
      <alignment horizontal="right"/>
    </xf>
    <xf numFmtId="39" fontId="59" fillId="0" borderId="26" xfId="0" applyNumberFormat="1" applyFont="1" applyBorder="1" applyAlignment="1">
      <alignment horizontal="right"/>
    </xf>
    <xf numFmtId="171" fontId="11" fillId="0" borderId="35" xfId="0" applyNumberFormat="1" applyFont="1" applyBorder="1" applyAlignment="1">
      <alignment horizontal="right"/>
    </xf>
    <xf numFmtId="9" fontId="11" fillId="0" borderId="35" xfId="48" applyFont="1" applyBorder="1" applyAlignment="1">
      <alignment horizontal="right"/>
    </xf>
    <xf numFmtId="9" fontId="0" fillId="0" borderId="0" xfId="48" applyFont="1" applyAlignment="1">
      <alignment horizontal="left" vertical="top"/>
    </xf>
    <xf numFmtId="9" fontId="11" fillId="0" borderId="26" xfId="48" applyFont="1" applyBorder="1" applyAlignment="1">
      <alignment horizontal="right"/>
    </xf>
    <xf numFmtId="9" fontId="59" fillId="0" borderId="26" xfId="48" applyFont="1" applyBorder="1" applyAlignment="1">
      <alignment horizontal="right"/>
    </xf>
    <xf numFmtId="39" fontId="11" fillId="0" borderId="26" xfId="0" applyNumberFormat="1" applyFont="1" applyBorder="1" applyAlignment="1">
      <alignment/>
    </xf>
    <xf numFmtId="9" fontId="11" fillId="0" borderId="26" xfId="48" applyFont="1" applyBorder="1" applyAlignment="1">
      <alignment/>
    </xf>
    <xf numFmtId="0" fontId="11" fillId="0" borderId="26" xfId="0" applyFont="1" applyBorder="1" applyAlignment="1">
      <alignment wrapText="1"/>
    </xf>
    <xf numFmtId="37" fontId="11" fillId="0" borderId="37" xfId="0" applyNumberFormat="1" applyFont="1" applyBorder="1" applyAlignment="1">
      <alignment/>
    </xf>
    <xf numFmtId="0" fontId="11" fillId="0" borderId="26" xfId="0" applyNumberFormat="1" applyFont="1" applyBorder="1" applyAlignment="1">
      <alignment horizontal="right" vertical="center"/>
    </xf>
    <xf numFmtId="171" fontId="11" fillId="0" borderId="26" xfId="0" applyNumberFormat="1" applyFont="1" applyBorder="1" applyAlignment="1">
      <alignment horizontal="right"/>
    </xf>
    <xf numFmtId="37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 wrapText="1"/>
    </xf>
    <xf numFmtId="166" fontId="11" fillId="0" borderId="39" xfId="0" applyNumberFormat="1" applyFont="1" applyBorder="1" applyAlignment="1">
      <alignment/>
    </xf>
    <xf numFmtId="166" fontId="11" fillId="0" borderId="39" xfId="0" applyNumberFormat="1" applyFont="1" applyBorder="1" applyAlignment="1">
      <alignment horizontal="right"/>
    </xf>
    <xf numFmtId="39" fontId="11" fillId="0" borderId="39" xfId="0" applyNumberFormat="1" applyFont="1" applyBorder="1" applyAlignment="1">
      <alignment/>
    </xf>
    <xf numFmtId="39" fontId="11" fillId="0" borderId="39" xfId="0" applyNumberFormat="1" applyFont="1" applyBorder="1" applyAlignment="1">
      <alignment horizontal="right"/>
    </xf>
    <xf numFmtId="171" fontId="11" fillId="0" borderId="39" xfId="0" applyNumberFormat="1" applyFont="1" applyBorder="1" applyAlignment="1">
      <alignment horizontal="right"/>
    </xf>
    <xf numFmtId="39" fontId="11" fillId="0" borderId="40" xfId="0" applyNumberFormat="1" applyFont="1" applyBorder="1" applyAlignment="1">
      <alignment horizontal="right"/>
    </xf>
    <xf numFmtId="39" fontId="11" fillId="0" borderId="41" xfId="0" applyNumberFormat="1" applyFont="1" applyBorder="1" applyAlignment="1">
      <alignment horizontal="right"/>
    </xf>
    <xf numFmtId="0" fontId="10" fillId="36" borderId="42" xfId="0" applyFont="1" applyFill="1" applyBorder="1" applyAlignment="1">
      <alignment horizontal="left"/>
    </xf>
    <xf numFmtId="0" fontId="10" fillId="36" borderId="43" xfId="0" applyFont="1" applyFill="1" applyBorder="1" applyAlignment="1">
      <alignment horizontal="left"/>
    </xf>
    <xf numFmtId="0" fontId="10" fillId="36" borderId="43" xfId="0" applyFont="1" applyFill="1" applyBorder="1" applyAlignment="1">
      <alignment wrapText="1"/>
    </xf>
    <xf numFmtId="39" fontId="10" fillId="36" borderId="44" xfId="0" applyNumberFormat="1" applyFont="1" applyFill="1" applyBorder="1" applyAlignment="1">
      <alignment horizontal="right"/>
    </xf>
    <xf numFmtId="0" fontId="60" fillId="0" borderId="26" xfId="0" applyFont="1" applyBorder="1" applyAlignment="1" applyProtection="1">
      <alignment horizontal="center"/>
      <protection/>
    </xf>
    <xf numFmtId="0" fontId="10" fillId="4" borderId="27" xfId="0" applyFont="1" applyFill="1" applyBorder="1" applyAlignment="1">
      <alignment horizontal="left" wrapText="1"/>
    </xf>
    <xf numFmtId="0" fontId="10" fillId="4" borderId="28" xfId="0" applyFont="1" applyFill="1" applyBorder="1" applyAlignment="1">
      <alignment horizontal="left" wrapText="1"/>
    </xf>
    <xf numFmtId="0" fontId="10" fillId="4" borderId="29" xfId="0" applyFont="1" applyFill="1" applyBorder="1" applyAlignment="1">
      <alignment horizontal="left" wrapText="1"/>
    </xf>
    <xf numFmtId="0" fontId="10" fillId="4" borderId="45" xfId="0" applyFont="1" applyFill="1" applyBorder="1" applyAlignment="1">
      <alignment horizontal="left" wrapText="1"/>
    </xf>
    <xf numFmtId="0" fontId="10" fillId="4" borderId="46" xfId="0" applyFont="1" applyFill="1" applyBorder="1" applyAlignment="1">
      <alignment horizontal="left" wrapText="1"/>
    </xf>
    <xf numFmtId="0" fontId="10" fillId="4" borderId="47" xfId="0" applyFont="1" applyFill="1" applyBorder="1" applyAlignment="1">
      <alignment horizontal="left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11" sqref="B11"/>
    </sheetView>
  </sheetViews>
  <sheetFormatPr defaultColWidth="9.33203125" defaultRowHeight="10.5"/>
  <cols>
    <col min="1" max="1" width="60.83203125" style="76" customWidth="1"/>
    <col min="2" max="2" width="31.33203125" style="76" customWidth="1"/>
    <col min="3" max="16384" width="9.33203125" style="76" customWidth="1"/>
  </cols>
  <sheetData>
    <row r="1" spans="1:2" ht="26.25">
      <c r="A1" s="154" t="s">
        <v>347</v>
      </c>
      <c r="B1" s="154"/>
    </row>
    <row r="2" spans="1:2" ht="26.25">
      <c r="A2" s="154" t="s">
        <v>348</v>
      </c>
      <c r="B2" s="154"/>
    </row>
    <row r="3" spans="1:2" ht="10.5">
      <c r="A3" s="77"/>
      <c r="B3" s="77"/>
    </row>
    <row r="4" spans="1:2" ht="33.75" customHeight="1">
      <c r="A4" s="77"/>
      <c r="B4" s="77"/>
    </row>
    <row r="5" spans="1:2" ht="21">
      <c r="A5" s="78" t="s">
        <v>349</v>
      </c>
      <c r="B5" s="78">
        <f>'1.ZATEPLENÍ FASÁDY '!H134</f>
        <v>0</v>
      </c>
    </row>
    <row r="6" spans="1:2" ht="21">
      <c r="A6" s="78" t="s">
        <v>350</v>
      </c>
      <c r="B6" s="78">
        <f>'2.ZATEPLENÍ A SANACE STŘECHY'!H80</f>
        <v>0</v>
      </c>
    </row>
    <row r="7" spans="1:2" ht="21">
      <c r="A7" s="78" t="s">
        <v>351</v>
      </c>
      <c r="B7" s="78" t="e">
        <f>#REF!</f>
        <v>#REF!</v>
      </c>
    </row>
    <row r="8" spans="1:2" ht="21">
      <c r="A8" s="78" t="s">
        <v>352</v>
      </c>
      <c r="B8" s="78">
        <f>'Agility hřiště'!I31</f>
        <v>0</v>
      </c>
    </row>
    <row r="9" spans="1:2" ht="21">
      <c r="A9" s="78" t="s">
        <v>353</v>
      </c>
      <c r="B9" s="78" t="e">
        <f>#REF!</f>
        <v>#REF!</v>
      </c>
    </row>
    <row r="10" spans="1:2" ht="21">
      <c r="A10" s="78" t="s">
        <v>354</v>
      </c>
      <c r="B10" s="101" t="e">
        <f>#REF!</f>
        <v>#REF!</v>
      </c>
    </row>
    <row r="11" spans="1:2" ht="21">
      <c r="A11" s="79" t="s">
        <v>355</v>
      </c>
      <c r="B11" s="79" t="e">
        <f>SUM(B5:B10)</f>
        <v>#REF!</v>
      </c>
    </row>
    <row r="12" spans="1:2" ht="21">
      <c r="A12" s="80" t="s">
        <v>356</v>
      </c>
      <c r="B12" s="80" t="e">
        <f>B11/100*21</f>
        <v>#REF!</v>
      </c>
    </row>
    <row r="13" spans="1:2" ht="21">
      <c r="A13" s="79" t="s">
        <v>357</v>
      </c>
      <c r="B13" s="79" t="e">
        <f>B11+B12</f>
        <v>#REF!</v>
      </c>
    </row>
  </sheetData>
  <sheetProtection/>
  <mergeCells count="2">
    <mergeCell ref="A1:B1"/>
    <mergeCell ref="A2:B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4"/>
  <sheetViews>
    <sheetView showGridLines="0" zoomScalePageLayoutView="0" workbookViewId="0" topLeftCell="A40">
      <selection activeCell="G12" sqref="G12"/>
    </sheetView>
  </sheetViews>
  <sheetFormatPr defaultColWidth="10.5" defaultRowHeight="12" customHeight="1"/>
  <cols>
    <col min="1" max="1" width="4" style="2" customWidth="1"/>
    <col min="2" max="2" width="4.5" style="2" customWidth="1"/>
    <col min="3" max="3" width="11.66015625" style="2" customWidth="1"/>
    <col min="4" max="4" width="50" style="2" customWidth="1"/>
    <col min="5" max="5" width="4.33203125" style="2" customWidth="1"/>
    <col min="6" max="6" width="10.83203125" style="2" customWidth="1"/>
    <col min="7" max="7" width="15.66015625" style="2" customWidth="1"/>
    <col min="8" max="8" width="19.16015625" style="2" customWidth="1"/>
    <col min="9" max="16384" width="10.5" style="1" customWidth="1"/>
  </cols>
  <sheetData>
    <row r="1" spans="1:8" ht="18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12" customHeight="1">
      <c r="A2" s="5" t="s">
        <v>1</v>
      </c>
      <c r="B2" s="6"/>
      <c r="C2" s="6"/>
      <c r="D2" s="6"/>
      <c r="E2" s="6"/>
      <c r="F2" s="6"/>
      <c r="G2" s="4"/>
      <c r="H2" s="4"/>
    </row>
    <row r="3" spans="1:8" ht="12" customHeight="1">
      <c r="A3" s="5" t="s">
        <v>344</v>
      </c>
      <c r="B3" s="6"/>
      <c r="C3" s="6"/>
      <c r="D3" s="6"/>
      <c r="E3" s="6"/>
      <c r="F3" s="4"/>
      <c r="G3" s="4"/>
      <c r="H3" s="4"/>
    </row>
    <row r="4" spans="1:8" ht="12" customHeight="1">
      <c r="A4" s="5" t="s">
        <v>2</v>
      </c>
      <c r="B4" s="6"/>
      <c r="C4" s="6"/>
      <c r="D4" s="6"/>
      <c r="E4" s="6"/>
      <c r="F4" s="4"/>
      <c r="G4" s="4"/>
      <c r="H4" s="4"/>
    </row>
    <row r="5" spans="1:8" ht="12" customHeight="1">
      <c r="A5" s="6" t="s">
        <v>3</v>
      </c>
      <c r="B5" s="6"/>
      <c r="C5" s="6"/>
      <c r="D5" s="6"/>
      <c r="E5" s="6"/>
      <c r="F5" s="4"/>
      <c r="G5" s="4"/>
      <c r="H5" s="6" t="s">
        <v>345</v>
      </c>
    </row>
    <row r="6" spans="1:8" ht="6" customHeight="1">
      <c r="A6" s="4"/>
      <c r="B6" s="4"/>
      <c r="C6" s="4"/>
      <c r="D6" s="4"/>
      <c r="E6" s="4"/>
      <c r="F6" s="4"/>
      <c r="G6" s="4"/>
      <c r="H6" s="4"/>
    </row>
    <row r="7" spans="1:8" ht="24" customHeight="1">
      <c r="A7" s="7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</row>
    <row r="8" spans="1:8" ht="12" customHeight="1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</row>
    <row r="9" spans="1:8" ht="3" customHeight="1">
      <c r="A9" s="4"/>
      <c r="B9" s="4"/>
      <c r="C9" s="4"/>
      <c r="D9" s="4"/>
      <c r="E9" s="4"/>
      <c r="F9" s="4"/>
      <c r="G9" s="4"/>
      <c r="H9" s="4"/>
    </row>
    <row r="10" spans="1:8" ht="21" customHeight="1">
      <c r="A10" s="94"/>
      <c r="B10" s="95"/>
      <c r="C10" s="95" t="s">
        <v>20</v>
      </c>
      <c r="D10" s="95" t="s">
        <v>21</v>
      </c>
      <c r="E10" s="95"/>
      <c r="F10" s="96"/>
      <c r="G10" s="97"/>
      <c r="H10" s="97">
        <f>SUM(H11,H22,H25,H41,H43,H69,H89)</f>
        <v>0</v>
      </c>
    </row>
    <row r="11" spans="1:8" ht="21" customHeight="1">
      <c r="A11" s="81"/>
      <c r="B11" s="82"/>
      <c r="C11" s="82" t="s">
        <v>12</v>
      </c>
      <c r="D11" s="82" t="s">
        <v>22</v>
      </c>
      <c r="E11" s="82"/>
      <c r="F11" s="83"/>
      <c r="G11" s="84"/>
      <c r="H11" s="84">
        <f>SUM(H12:H21)</f>
        <v>0</v>
      </c>
    </row>
    <row r="12" spans="1:8" ht="24" customHeight="1" thickBot="1">
      <c r="A12" s="8">
        <v>1</v>
      </c>
      <c r="B12" s="9" t="s">
        <v>23</v>
      </c>
      <c r="C12" s="9" t="s">
        <v>24</v>
      </c>
      <c r="D12" s="9" t="s">
        <v>25</v>
      </c>
      <c r="E12" s="9" t="s">
        <v>26</v>
      </c>
      <c r="F12" s="10">
        <v>39.64</v>
      </c>
      <c r="G12" s="11"/>
      <c r="H12" s="12">
        <f>F12*G12</f>
        <v>0</v>
      </c>
    </row>
    <row r="13" spans="1:8" ht="12" customHeight="1" thickBot="1">
      <c r="A13" s="13"/>
      <c r="B13" s="14"/>
      <c r="C13" s="14"/>
      <c r="D13" s="14" t="s">
        <v>27</v>
      </c>
      <c r="E13" s="14"/>
      <c r="F13" s="15">
        <v>39.64</v>
      </c>
      <c r="G13" s="16"/>
      <c r="H13" s="17"/>
    </row>
    <row r="14" spans="1:8" ht="25.5" customHeight="1" thickBot="1">
      <c r="A14" s="18">
        <v>2</v>
      </c>
      <c r="B14" s="19" t="s">
        <v>23</v>
      </c>
      <c r="C14" s="19" t="s">
        <v>28</v>
      </c>
      <c r="D14" s="19" t="s">
        <v>29</v>
      </c>
      <c r="E14" s="19" t="s">
        <v>26</v>
      </c>
      <c r="F14" s="20">
        <v>21</v>
      </c>
      <c r="G14" s="21"/>
      <c r="H14" s="12">
        <f aca="true" t="shared" si="0" ref="H14:H20">F14*G14</f>
        <v>0</v>
      </c>
    </row>
    <row r="15" spans="1:8" ht="12" customHeight="1" thickBot="1">
      <c r="A15" s="23">
        <v>3</v>
      </c>
      <c r="B15" s="24" t="s">
        <v>23</v>
      </c>
      <c r="C15" s="24" t="s">
        <v>30</v>
      </c>
      <c r="D15" s="24" t="s">
        <v>31</v>
      </c>
      <c r="E15" s="24" t="s">
        <v>26</v>
      </c>
      <c r="F15" s="25">
        <v>57</v>
      </c>
      <c r="G15" s="26"/>
      <c r="H15" s="12">
        <f t="shared" si="0"/>
        <v>0</v>
      </c>
    </row>
    <row r="16" spans="1:8" ht="12" customHeight="1" thickBot="1">
      <c r="A16" s="23">
        <v>4</v>
      </c>
      <c r="B16" s="24" t="s">
        <v>23</v>
      </c>
      <c r="C16" s="24" t="s">
        <v>32</v>
      </c>
      <c r="D16" s="24" t="s">
        <v>33</v>
      </c>
      <c r="E16" s="24" t="s">
        <v>34</v>
      </c>
      <c r="F16" s="25">
        <v>4.8</v>
      </c>
      <c r="G16" s="26"/>
      <c r="H16" s="12">
        <f t="shared" si="0"/>
        <v>0</v>
      </c>
    </row>
    <row r="17" spans="1:8" ht="24" customHeight="1" thickBot="1">
      <c r="A17" s="23">
        <v>5</v>
      </c>
      <c r="B17" s="24" t="s">
        <v>35</v>
      </c>
      <c r="C17" s="24" t="s">
        <v>36</v>
      </c>
      <c r="D17" s="24" t="s">
        <v>37</v>
      </c>
      <c r="E17" s="24" t="s">
        <v>38</v>
      </c>
      <c r="F17" s="25">
        <v>108</v>
      </c>
      <c r="G17" s="26"/>
      <c r="H17" s="12">
        <f t="shared" si="0"/>
        <v>0</v>
      </c>
    </row>
    <row r="18" spans="1:8" ht="24" customHeight="1" thickBot="1">
      <c r="A18" s="23">
        <v>6</v>
      </c>
      <c r="B18" s="24" t="s">
        <v>35</v>
      </c>
      <c r="C18" s="24" t="s">
        <v>39</v>
      </c>
      <c r="D18" s="24" t="s">
        <v>40</v>
      </c>
      <c r="E18" s="24" t="s">
        <v>38</v>
      </c>
      <c r="F18" s="25">
        <v>59</v>
      </c>
      <c r="G18" s="26"/>
      <c r="H18" s="12">
        <f t="shared" si="0"/>
        <v>0</v>
      </c>
    </row>
    <row r="19" spans="1:8" ht="24" customHeight="1" thickBot="1">
      <c r="A19" s="27">
        <v>7</v>
      </c>
      <c r="B19" s="28" t="s">
        <v>41</v>
      </c>
      <c r="C19" s="28" t="s">
        <v>42</v>
      </c>
      <c r="D19" s="28" t="s">
        <v>43</v>
      </c>
      <c r="E19" s="28" t="s">
        <v>26</v>
      </c>
      <c r="F19" s="29">
        <v>23.4</v>
      </c>
      <c r="G19" s="30"/>
      <c r="H19" s="12">
        <f t="shared" si="0"/>
        <v>0</v>
      </c>
    </row>
    <row r="20" spans="1:8" ht="12" customHeight="1" thickBot="1">
      <c r="A20" s="31">
        <v>8</v>
      </c>
      <c r="B20" s="32" t="s">
        <v>44</v>
      </c>
      <c r="C20" s="32" t="s">
        <v>45</v>
      </c>
      <c r="D20" s="32" t="s">
        <v>46</v>
      </c>
      <c r="E20" s="32" t="s">
        <v>47</v>
      </c>
      <c r="F20" s="33">
        <v>0.585</v>
      </c>
      <c r="G20" s="34"/>
      <c r="H20" s="12">
        <f t="shared" si="0"/>
        <v>0</v>
      </c>
    </row>
    <row r="21" spans="1:8" ht="12" customHeight="1" thickBot="1">
      <c r="A21" s="13"/>
      <c r="B21" s="14"/>
      <c r="C21" s="14"/>
      <c r="D21" s="14" t="s">
        <v>48</v>
      </c>
      <c r="E21" s="14"/>
      <c r="F21" s="15">
        <v>0.585</v>
      </c>
      <c r="G21" s="16"/>
      <c r="H21" s="12"/>
    </row>
    <row r="22" spans="1:12" ht="21" customHeight="1" thickBot="1">
      <c r="A22" s="81"/>
      <c r="B22" s="82"/>
      <c r="C22" s="82" t="s">
        <v>14</v>
      </c>
      <c r="D22" s="82" t="s">
        <v>49</v>
      </c>
      <c r="E22" s="82"/>
      <c r="F22" s="83"/>
      <c r="G22" s="84"/>
      <c r="H22" s="85">
        <f>SUM(H23)</f>
        <v>0</v>
      </c>
      <c r="L22" s="12">
        <f>J22*K22</f>
        <v>0</v>
      </c>
    </row>
    <row r="23" spans="1:8" ht="24" customHeight="1" thickBot="1">
      <c r="A23" s="8">
        <v>9</v>
      </c>
      <c r="B23" s="9" t="s">
        <v>50</v>
      </c>
      <c r="C23" s="9" t="s">
        <v>51</v>
      </c>
      <c r="D23" s="9" t="s">
        <v>52</v>
      </c>
      <c r="E23" s="9" t="s">
        <v>53</v>
      </c>
      <c r="F23" s="10">
        <v>0.105</v>
      </c>
      <c r="G23" s="11"/>
      <c r="H23" s="12">
        <f aca="true" t="shared" si="1" ref="H23:H84">F23*G23</f>
        <v>0</v>
      </c>
    </row>
    <row r="24" spans="1:8" ht="12" customHeight="1" thickBot="1">
      <c r="A24" s="13"/>
      <c r="B24" s="14"/>
      <c r="C24" s="14"/>
      <c r="D24" s="14" t="s">
        <v>54</v>
      </c>
      <c r="E24" s="14"/>
      <c r="F24" s="15">
        <v>0.105</v>
      </c>
      <c r="G24" s="16"/>
      <c r="H24" s="12"/>
    </row>
    <row r="25" spans="1:8" ht="21" customHeight="1" thickBot="1">
      <c r="A25" s="81"/>
      <c r="B25" s="82"/>
      <c r="C25" s="82" t="s">
        <v>16</v>
      </c>
      <c r="D25" s="82" t="s">
        <v>55</v>
      </c>
      <c r="E25" s="82"/>
      <c r="F25" s="83"/>
      <c r="G25" s="84"/>
      <c r="H25" s="85">
        <f>SUM(H26:H40)</f>
        <v>0</v>
      </c>
    </row>
    <row r="26" spans="1:8" ht="12" customHeight="1" thickBot="1">
      <c r="A26" s="8">
        <v>10</v>
      </c>
      <c r="B26" s="9" t="s">
        <v>23</v>
      </c>
      <c r="C26" s="9" t="s">
        <v>56</v>
      </c>
      <c r="D26" s="9" t="s">
        <v>57</v>
      </c>
      <c r="E26" s="9" t="s">
        <v>26</v>
      </c>
      <c r="F26" s="10">
        <v>78</v>
      </c>
      <c r="G26" s="11"/>
      <c r="H26" s="12">
        <f t="shared" si="1"/>
        <v>0</v>
      </c>
    </row>
    <row r="27" spans="1:8" ht="12" customHeight="1" thickBot="1">
      <c r="A27" s="13"/>
      <c r="B27" s="14"/>
      <c r="C27" s="14"/>
      <c r="D27" s="14" t="s">
        <v>58</v>
      </c>
      <c r="E27" s="14"/>
      <c r="F27" s="15">
        <v>78</v>
      </c>
      <c r="G27" s="16"/>
      <c r="H27" s="12"/>
    </row>
    <row r="28" spans="1:8" ht="12" customHeight="1" thickBot="1">
      <c r="A28" s="18">
        <v>11</v>
      </c>
      <c r="B28" s="19" t="s">
        <v>23</v>
      </c>
      <c r="C28" s="19" t="s">
        <v>59</v>
      </c>
      <c r="D28" s="19" t="s">
        <v>60</v>
      </c>
      <c r="E28" s="19" t="s">
        <v>26</v>
      </c>
      <c r="F28" s="20">
        <v>39</v>
      </c>
      <c r="G28" s="21"/>
      <c r="H28" s="12">
        <f t="shared" si="1"/>
        <v>0</v>
      </c>
    </row>
    <row r="29" spans="1:8" ht="12" customHeight="1" thickBot="1">
      <c r="A29" s="27">
        <v>12</v>
      </c>
      <c r="B29" s="28" t="s">
        <v>23</v>
      </c>
      <c r="C29" s="28" t="s">
        <v>61</v>
      </c>
      <c r="D29" s="28" t="s">
        <v>62</v>
      </c>
      <c r="E29" s="28" t="s">
        <v>26</v>
      </c>
      <c r="F29" s="29">
        <v>78</v>
      </c>
      <c r="G29" s="30"/>
      <c r="H29" s="12">
        <f t="shared" si="1"/>
        <v>0</v>
      </c>
    </row>
    <row r="30" spans="1:8" ht="12" customHeight="1" thickBot="1">
      <c r="A30" s="13"/>
      <c r="B30" s="14"/>
      <c r="C30" s="14"/>
      <c r="D30" s="14" t="s">
        <v>63</v>
      </c>
      <c r="E30" s="14"/>
      <c r="F30" s="15">
        <v>78</v>
      </c>
      <c r="G30" s="16"/>
      <c r="H30" s="12"/>
    </row>
    <row r="31" spans="1:8" ht="24" customHeight="1" thickBot="1">
      <c r="A31" s="18">
        <v>13</v>
      </c>
      <c r="B31" s="19" t="s">
        <v>23</v>
      </c>
      <c r="C31" s="19" t="s">
        <v>64</v>
      </c>
      <c r="D31" s="19" t="s">
        <v>65</v>
      </c>
      <c r="E31" s="19" t="s">
        <v>26</v>
      </c>
      <c r="F31" s="20">
        <v>57</v>
      </c>
      <c r="G31" s="21"/>
      <c r="H31" s="12">
        <f t="shared" si="1"/>
        <v>0</v>
      </c>
    </row>
    <row r="32" spans="1:8" ht="24" customHeight="1" thickBot="1">
      <c r="A32" s="23">
        <v>14</v>
      </c>
      <c r="B32" s="24" t="s">
        <v>23</v>
      </c>
      <c r="C32" s="24" t="s">
        <v>66</v>
      </c>
      <c r="D32" s="24" t="s">
        <v>67</v>
      </c>
      <c r="E32" s="24" t="s">
        <v>26</v>
      </c>
      <c r="F32" s="25">
        <v>57</v>
      </c>
      <c r="G32" s="26"/>
      <c r="H32" s="12">
        <f t="shared" si="1"/>
        <v>0</v>
      </c>
    </row>
    <row r="33" spans="1:8" ht="12" customHeight="1" thickBot="1">
      <c r="A33" s="23">
        <v>15</v>
      </c>
      <c r="B33" s="24" t="s">
        <v>23</v>
      </c>
      <c r="C33" s="24" t="s">
        <v>68</v>
      </c>
      <c r="D33" s="24" t="s">
        <v>69</v>
      </c>
      <c r="E33" s="24" t="s">
        <v>26</v>
      </c>
      <c r="F33" s="25">
        <v>21</v>
      </c>
      <c r="G33" s="26"/>
      <c r="H33" s="12">
        <f t="shared" si="1"/>
        <v>0</v>
      </c>
    </row>
    <row r="34" spans="1:8" ht="24" customHeight="1" thickBot="1">
      <c r="A34" s="27">
        <v>16</v>
      </c>
      <c r="B34" s="28" t="s">
        <v>23</v>
      </c>
      <c r="C34" s="28" t="s">
        <v>70</v>
      </c>
      <c r="D34" s="28" t="s">
        <v>71</v>
      </c>
      <c r="E34" s="28" t="s">
        <v>26</v>
      </c>
      <c r="F34" s="29">
        <v>39</v>
      </c>
      <c r="G34" s="30"/>
      <c r="H34" s="12">
        <f t="shared" si="1"/>
        <v>0</v>
      </c>
    </row>
    <row r="35" spans="1:8" ht="12" customHeight="1" thickBot="1">
      <c r="A35" s="35"/>
      <c r="B35" s="36"/>
      <c r="C35" s="36"/>
      <c r="D35" s="36" t="s">
        <v>72</v>
      </c>
      <c r="E35" s="36"/>
      <c r="F35" s="37"/>
      <c r="G35" s="38"/>
      <c r="H35" s="12"/>
    </row>
    <row r="36" spans="1:8" ht="12" customHeight="1" thickBot="1">
      <c r="A36" s="31">
        <v>17</v>
      </c>
      <c r="B36" s="32" t="s">
        <v>73</v>
      </c>
      <c r="C36" s="32" t="s">
        <v>74</v>
      </c>
      <c r="D36" s="32" t="s">
        <v>75</v>
      </c>
      <c r="E36" s="32" t="s">
        <v>26</v>
      </c>
      <c r="F36" s="33">
        <v>40.95</v>
      </c>
      <c r="G36" s="34"/>
      <c r="H36" s="12">
        <f t="shared" si="1"/>
        <v>0</v>
      </c>
    </row>
    <row r="37" spans="1:8" ht="30" customHeight="1" thickBot="1">
      <c r="A37" s="35"/>
      <c r="B37" s="36"/>
      <c r="C37" s="36"/>
      <c r="D37" s="36" t="s">
        <v>76</v>
      </c>
      <c r="E37" s="36"/>
      <c r="F37" s="37"/>
      <c r="G37" s="38"/>
      <c r="H37" s="12"/>
    </row>
    <row r="38" spans="1:8" ht="12" customHeight="1" thickBot="1">
      <c r="A38" s="13"/>
      <c r="B38" s="14"/>
      <c r="C38" s="14"/>
      <c r="D38" s="14" t="s">
        <v>77</v>
      </c>
      <c r="E38" s="14"/>
      <c r="F38" s="15">
        <v>40.95</v>
      </c>
      <c r="G38" s="16"/>
      <c r="H38" s="12"/>
    </row>
    <row r="39" spans="1:8" ht="24" customHeight="1" thickBot="1">
      <c r="A39" s="64">
        <v>18</v>
      </c>
      <c r="B39" s="65" t="s">
        <v>23</v>
      </c>
      <c r="C39" s="65" t="s">
        <v>339</v>
      </c>
      <c r="D39" s="65" t="s">
        <v>340</v>
      </c>
      <c r="E39" s="65" t="s">
        <v>34</v>
      </c>
      <c r="F39" s="66">
        <v>78</v>
      </c>
      <c r="G39" s="67"/>
      <c r="H39" s="12">
        <f t="shared" si="1"/>
        <v>0</v>
      </c>
    </row>
    <row r="40" spans="1:8" ht="12" customHeight="1" thickBot="1">
      <c r="A40" s="68">
        <v>19</v>
      </c>
      <c r="B40" s="69" t="s">
        <v>73</v>
      </c>
      <c r="C40" s="69" t="s">
        <v>341</v>
      </c>
      <c r="D40" s="69" t="s">
        <v>342</v>
      </c>
      <c r="E40" s="69" t="s">
        <v>53</v>
      </c>
      <c r="F40" s="70">
        <v>158</v>
      </c>
      <c r="G40" s="71"/>
      <c r="H40" s="12">
        <f t="shared" si="1"/>
        <v>0</v>
      </c>
    </row>
    <row r="41" spans="1:8" ht="21" customHeight="1" thickBot="1">
      <c r="A41" s="86"/>
      <c r="B41" s="87"/>
      <c r="C41" s="87" t="s">
        <v>158</v>
      </c>
      <c r="D41" s="87" t="s">
        <v>159</v>
      </c>
      <c r="E41" s="87"/>
      <c r="F41" s="88"/>
      <c r="G41" s="89"/>
      <c r="H41" s="85">
        <f>H42</f>
        <v>0</v>
      </c>
    </row>
    <row r="42" spans="1:8" ht="12" customHeight="1" thickBot="1">
      <c r="A42" s="64">
        <v>20</v>
      </c>
      <c r="B42" s="65" t="s">
        <v>79</v>
      </c>
      <c r="C42" s="65" t="s">
        <v>337</v>
      </c>
      <c r="D42" s="65" t="s">
        <v>338</v>
      </c>
      <c r="E42" s="65" t="s">
        <v>162</v>
      </c>
      <c r="F42" s="66">
        <v>9.464</v>
      </c>
      <c r="G42" s="67"/>
      <c r="H42" s="12">
        <f t="shared" si="1"/>
        <v>0</v>
      </c>
    </row>
    <row r="43" spans="1:8" ht="21" customHeight="1" thickBot="1">
      <c r="A43" s="90"/>
      <c r="B43" s="91"/>
      <c r="C43" s="91" t="s">
        <v>17</v>
      </c>
      <c r="D43" s="91" t="s">
        <v>78</v>
      </c>
      <c r="E43" s="91"/>
      <c r="F43" s="92"/>
      <c r="G43" s="93"/>
      <c r="H43" s="85">
        <f>SUM(H44:H67)</f>
        <v>0</v>
      </c>
    </row>
    <row r="44" spans="1:8" ht="12" customHeight="1" thickBot="1">
      <c r="A44" s="72">
        <v>21</v>
      </c>
      <c r="B44" s="73" t="s">
        <v>79</v>
      </c>
      <c r="C44" s="73" t="s">
        <v>80</v>
      </c>
      <c r="D44" s="73" t="s">
        <v>81</v>
      </c>
      <c r="E44" s="73" t="s">
        <v>26</v>
      </c>
      <c r="F44" s="74">
        <v>66.8</v>
      </c>
      <c r="G44" s="75"/>
      <c r="H44" s="12">
        <f t="shared" si="1"/>
        <v>0</v>
      </c>
    </row>
    <row r="45" spans="1:8" ht="24" customHeight="1" thickBot="1">
      <c r="A45" s="27">
        <v>22</v>
      </c>
      <c r="B45" s="28" t="s">
        <v>79</v>
      </c>
      <c r="C45" s="28" t="s">
        <v>82</v>
      </c>
      <c r="D45" s="28" t="s">
        <v>83</v>
      </c>
      <c r="E45" s="28" t="s">
        <v>26</v>
      </c>
      <c r="F45" s="29">
        <v>1056.2</v>
      </c>
      <c r="G45" s="30"/>
      <c r="H45" s="12">
        <f t="shared" si="1"/>
        <v>0</v>
      </c>
    </row>
    <row r="46" spans="1:8" ht="12" customHeight="1" thickBot="1">
      <c r="A46" s="13"/>
      <c r="B46" s="14"/>
      <c r="C46" s="14"/>
      <c r="D46" s="14" t="s">
        <v>84</v>
      </c>
      <c r="E46" s="14"/>
      <c r="F46" s="15">
        <v>1056.2</v>
      </c>
      <c r="G46" s="16"/>
      <c r="H46" s="12"/>
    </row>
    <row r="47" spans="1:8" ht="24" customHeight="1" thickBot="1">
      <c r="A47" s="18">
        <v>23</v>
      </c>
      <c r="B47" s="19" t="s">
        <v>79</v>
      </c>
      <c r="C47" s="19" t="s">
        <v>85</v>
      </c>
      <c r="D47" s="19" t="s">
        <v>86</v>
      </c>
      <c r="E47" s="19" t="s">
        <v>26</v>
      </c>
      <c r="F47" s="20">
        <v>1056.2</v>
      </c>
      <c r="G47" s="21"/>
      <c r="H47" s="12">
        <f t="shared" si="1"/>
        <v>0</v>
      </c>
    </row>
    <row r="48" spans="1:8" ht="24" customHeight="1" thickBot="1">
      <c r="A48" s="23">
        <v>24</v>
      </c>
      <c r="B48" s="24" t="s">
        <v>79</v>
      </c>
      <c r="C48" s="24" t="s">
        <v>87</v>
      </c>
      <c r="D48" s="24" t="s">
        <v>88</v>
      </c>
      <c r="E48" s="24" t="s">
        <v>26</v>
      </c>
      <c r="F48" s="25">
        <v>330.7</v>
      </c>
      <c r="G48" s="26"/>
      <c r="H48" s="12">
        <f t="shared" si="1"/>
        <v>0</v>
      </c>
    </row>
    <row r="49" spans="1:8" ht="24" customHeight="1" thickBot="1">
      <c r="A49" s="23">
        <v>25</v>
      </c>
      <c r="B49" s="24" t="s">
        <v>50</v>
      </c>
      <c r="C49" s="24" t="s">
        <v>89</v>
      </c>
      <c r="D49" s="24" t="s">
        <v>90</v>
      </c>
      <c r="E49" s="24" t="s">
        <v>26</v>
      </c>
      <c r="F49" s="25">
        <v>1082</v>
      </c>
      <c r="G49" s="26"/>
      <c r="H49" s="12">
        <f t="shared" si="1"/>
        <v>0</v>
      </c>
    </row>
    <row r="50" spans="1:8" ht="24" customHeight="1" thickBot="1">
      <c r="A50" s="27">
        <v>26</v>
      </c>
      <c r="B50" s="28" t="s">
        <v>79</v>
      </c>
      <c r="C50" s="28" t="s">
        <v>91</v>
      </c>
      <c r="D50" s="28" t="s">
        <v>92</v>
      </c>
      <c r="E50" s="28" t="s">
        <v>26</v>
      </c>
      <c r="F50" s="29">
        <v>814</v>
      </c>
      <c r="G50" s="30"/>
      <c r="H50" s="12">
        <f t="shared" si="1"/>
        <v>0</v>
      </c>
    </row>
    <row r="51" spans="1:8" ht="12" customHeight="1" thickBot="1">
      <c r="A51" s="35"/>
      <c r="B51" s="36"/>
      <c r="C51" s="36"/>
      <c r="D51" s="36" t="s">
        <v>93</v>
      </c>
      <c r="E51" s="36"/>
      <c r="F51" s="37"/>
      <c r="G51" s="38"/>
      <c r="H51" s="12"/>
    </row>
    <row r="52" spans="1:8" ht="24" customHeight="1" thickBot="1">
      <c r="A52" s="8">
        <v>27</v>
      </c>
      <c r="B52" s="9" t="s">
        <v>79</v>
      </c>
      <c r="C52" s="9" t="s">
        <v>94</v>
      </c>
      <c r="D52" s="9" t="s">
        <v>95</v>
      </c>
      <c r="E52" s="9" t="s">
        <v>26</v>
      </c>
      <c r="F52" s="10">
        <v>55</v>
      </c>
      <c r="G52" s="11"/>
      <c r="H52" s="12">
        <f t="shared" si="1"/>
        <v>0</v>
      </c>
    </row>
    <row r="53" spans="1:8" ht="12" customHeight="1" thickBot="1">
      <c r="A53" s="35"/>
      <c r="B53" s="36"/>
      <c r="C53" s="36"/>
      <c r="D53" s="36" t="s">
        <v>96</v>
      </c>
      <c r="E53" s="36"/>
      <c r="F53" s="37"/>
      <c r="G53" s="38"/>
      <c r="H53" s="12"/>
    </row>
    <row r="54" spans="1:8" ht="24" customHeight="1" thickBot="1">
      <c r="A54" s="18">
        <v>28</v>
      </c>
      <c r="B54" s="19" t="s">
        <v>79</v>
      </c>
      <c r="C54" s="19" t="s">
        <v>97</v>
      </c>
      <c r="D54" s="19" t="s">
        <v>98</v>
      </c>
      <c r="E54" s="19" t="s">
        <v>26</v>
      </c>
      <c r="F54" s="20">
        <v>57</v>
      </c>
      <c r="G54" s="21"/>
      <c r="H54" s="12">
        <f t="shared" si="1"/>
        <v>0</v>
      </c>
    </row>
    <row r="55" spans="1:8" ht="24" customHeight="1" thickBot="1">
      <c r="A55" s="23">
        <v>29</v>
      </c>
      <c r="B55" s="24" t="s">
        <v>79</v>
      </c>
      <c r="C55" s="24" t="s">
        <v>99</v>
      </c>
      <c r="D55" s="24" t="s">
        <v>100</v>
      </c>
      <c r="E55" s="24" t="s">
        <v>34</v>
      </c>
      <c r="F55" s="25">
        <v>577</v>
      </c>
      <c r="G55" s="26"/>
      <c r="H55" s="12">
        <f t="shared" si="1"/>
        <v>0</v>
      </c>
    </row>
    <row r="56" spans="1:8" ht="24" customHeight="1" thickBot="1">
      <c r="A56" s="23">
        <v>30</v>
      </c>
      <c r="B56" s="24" t="s">
        <v>79</v>
      </c>
      <c r="C56" s="24" t="s">
        <v>101</v>
      </c>
      <c r="D56" s="24" t="s">
        <v>102</v>
      </c>
      <c r="E56" s="24" t="s">
        <v>34</v>
      </c>
      <c r="F56" s="25">
        <v>74</v>
      </c>
      <c r="G56" s="26"/>
      <c r="H56" s="12">
        <f t="shared" si="1"/>
        <v>0</v>
      </c>
    </row>
    <row r="57" spans="1:8" ht="12" customHeight="1" thickBot="1">
      <c r="A57" s="23">
        <v>31</v>
      </c>
      <c r="B57" s="24" t="s">
        <v>79</v>
      </c>
      <c r="C57" s="24" t="s">
        <v>103</v>
      </c>
      <c r="D57" s="24" t="s">
        <v>104</v>
      </c>
      <c r="E57" s="24" t="s">
        <v>34</v>
      </c>
      <c r="F57" s="25">
        <v>30</v>
      </c>
      <c r="G57" s="26"/>
      <c r="H57" s="12">
        <f t="shared" si="1"/>
        <v>0</v>
      </c>
    </row>
    <row r="58" spans="1:8" ht="12" customHeight="1" thickBot="1">
      <c r="A58" s="27">
        <v>32</v>
      </c>
      <c r="B58" s="28" t="s">
        <v>79</v>
      </c>
      <c r="C58" s="28" t="s">
        <v>105</v>
      </c>
      <c r="D58" s="28" t="s">
        <v>106</v>
      </c>
      <c r="E58" s="28" t="s">
        <v>34</v>
      </c>
      <c r="F58" s="29">
        <v>13.6</v>
      </c>
      <c r="G58" s="30"/>
      <c r="H58" s="12">
        <f t="shared" si="1"/>
        <v>0</v>
      </c>
    </row>
    <row r="59" spans="1:8" ht="12" customHeight="1" thickBot="1">
      <c r="A59" s="13"/>
      <c r="B59" s="14"/>
      <c r="C59" s="14"/>
      <c r="D59" s="14" t="s">
        <v>107</v>
      </c>
      <c r="E59" s="14"/>
      <c r="F59" s="15">
        <v>13.6</v>
      </c>
      <c r="G59" s="16"/>
      <c r="H59" s="12"/>
    </row>
    <row r="60" spans="1:8" ht="12" customHeight="1" thickBot="1">
      <c r="A60" s="8">
        <v>33</v>
      </c>
      <c r="B60" s="9" t="s">
        <v>79</v>
      </c>
      <c r="C60" s="9" t="s">
        <v>108</v>
      </c>
      <c r="D60" s="9" t="s">
        <v>109</v>
      </c>
      <c r="E60" s="9" t="s">
        <v>34</v>
      </c>
      <c r="F60" s="10">
        <v>27.6</v>
      </c>
      <c r="G60" s="11"/>
      <c r="H60" s="12">
        <f t="shared" si="1"/>
        <v>0</v>
      </c>
    </row>
    <row r="61" spans="1:8" ht="12" customHeight="1" thickBot="1">
      <c r="A61" s="13"/>
      <c r="B61" s="14"/>
      <c r="C61" s="14"/>
      <c r="D61" s="14" t="s">
        <v>110</v>
      </c>
      <c r="E61" s="14"/>
      <c r="F61" s="15">
        <v>27.6</v>
      </c>
      <c r="G61" s="16"/>
      <c r="H61" s="12"/>
    </row>
    <row r="62" spans="1:8" ht="12" customHeight="1" thickBot="1">
      <c r="A62" s="8">
        <v>34</v>
      </c>
      <c r="B62" s="9" t="s">
        <v>79</v>
      </c>
      <c r="C62" s="9" t="s">
        <v>111</v>
      </c>
      <c r="D62" s="9" t="s">
        <v>112</v>
      </c>
      <c r="E62" s="9" t="s">
        <v>34</v>
      </c>
      <c r="F62" s="10">
        <v>450</v>
      </c>
      <c r="G62" s="11"/>
      <c r="H62" s="12">
        <f t="shared" si="1"/>
        <v>0</v>
      </c>
    </row>
    <row r="63" spans="1:8" ht="12" customHeight="1" thickBot="1">
      <c r="A63" s="13"/>
      <c r="B63" s="14"/>
      <c r="C63" s="14"/>
      <c r="D63" s="14" t="s">
        <v>113</v>
      </c>
      <c r="E63" s="14"/>
      <c r="F63" s="15">
        <v>450</v>
      </c>
      <c r="G63" s="16"/>
      <c r="H63" s="12"/>
    </row>
    <row r="64" spans="1:8" ht="12" customHeight="1" thickBot="1">
      <c r="A64" s="18">
        <v>35</v>
      </c>
      <c r="B64" s="19" t="s">
        <v>79</v>
      </c>
      <c r="C64" s="19" t="s">
        <v>114</v>
      </c>
      <c r="D64" s="19" t="s">
        <v>115</v>
      </c>
      <c r="E64" s="19" t="s">
        <v>34</v>
      </c>
      <c r="F64" s="20">
        <v>201</v>
      </c>
      <c r="G64" s="21"/>
      <c r="H64" s="12">
        <f t="shared" si="1"/>
        <v>0</v>
      </c>
    </row>
    <row r="65" spans="1:8" ht="24" customHeight="1" thickBot="1">
      <c r="A65" s="27">
        <v>36</v>
      </c>
      <c r="B65" s="28" t="s">
        <v>50</v>
      </c>
      <c r="C65" s="28" t="s">
        <v>116</v>
      </c>
      <c r="D65" s="28" t="s">
        <v>117</v>
      </c>
      <c r="E65" s="28" t="s">
        <v>26</v>
      </c>
      <c r="F65" s="29">
        <v>1082</v>
      </c>
      <c r="G65" s="30"/>
      <c r="H65" s="12">
        <f t="shared" si="1"/>
        <v>0</v>
      </c>
    </row>
    <row r="66" spans="1:8" ht="12" customHeight="1" thickBot="1">
      <c r="A66" s="13"/>
      <c r="B66" s="14"/>
      <c r="C66" s="14"/>
      <c r="D66" s="14" t="s">
        <v>118</v>
      </c>
      <c r="E66" s="14"/>
      <c r="F66" s="15">
        <v>1082</v>
      </c>
      <c r="G66" s="16"/>
      <c r="H66" s="12"/>
    </row>
    <row r="67" spans="1:8" ht="24" customHeight="1" thickBot="1">
      <c r="A67" s="8">
        <v>37</v>
      </c>
      <c r="B67" s="9" t="s">
        <v>79</v>
      </c>
      <c r="C67" s="9" t="s">
        <v>119</v>
      </c>
      <c r="D67" s="9" t="s">
        <v>120</v>
      </c>
      <c r="E67" s="9" t="s">
        <v>53</v>
      </c>
      <c r="F67" s="10">
        <v>5</v>
      </c>
      <c r="G67" s="11"/>
      <c r="H67" s="12">
        <f t="shared" si="1"/>
        <v>0</v>
      </c>
    </row>
    <row r="68" spans="1:8" ht="30" customHeight="1" thickBot="1">
      <c r="A68" s="35"/>
      <c r="B68" s="36"/>
      <c r="C68" s="36"/>
      <c r="D68" s="36" t="s">
        <v>121</v>
      </c>
      <c r="E68" s="36"/>
      <c r="F68" s="37"/>
      <c r="G68" s="38"/>
      <c r="H68" s="12"/>
    </row>
    <row r="69" spans="1:8" ht="21" customHeight="1" thickBot="1">
      <c r="A69" s="81"/>
      <c r="B69" s="82"/>
      <c r="C69" s="82" t="s">
        <v>122</v>
      </c>
      <c r="D69" s="82" t="s">
        <v>123</v>
      </c>
      <c r="E69" s="82"/>
      <c r="F69" s="83"/>
      <c r="G69" s="84"/>
      <c r="H69" s="85">
        <f>SUM(H70:H88)</f>
        <v>0</v>
      </c>
    </row>
    <row r="70" spans="1:8" ht="12" customHeight="1" thickBot="1">
      <c r="A70" s="18">
        <v>38</v>
      </c>
      <c r="B70" s="19" t="s">
        <v>23</v>
      </c>
      <c r="C70" s="19" t="s">
        <v>124</v>
      </c>
      <c r="D70" s="19" t="s">
        <v>125</v>
      </c>
      <c r="E70" s="19" t="s">
        <v>34</v>
      </c>
      <c r="F70" s="20">
        <v>72</v>
      </c>
      <c r="G70" s="21"/>
      <c r="H70" s="12">
        <f t="shared" si="1"/>
        <v>0</v>
      </c>
    </row>
    <row r="71" spans="1:8" ht="12" customHeight="1" thickBot="1">
      <c r="A71" s="23">
        <v>39</v>
      </c>
      <c r="B71" s="24" t="s">
        <v>23</v>
      </c>
      <c r="C71" s="24" t="s">
        <v>126</v>
      </c>
      <c r="D71" s="24" t="s">
        <v>127</v>
      </c>
      <c r="E71" s="24" t="s">
        <v>34</v>
      </c>
      <c r="F71" s="25">
        <v>27.8</v>
      </c>
      <c r="G71" s="26"/>
      <c r="H71" s="12">
        <f t="shared" si="1"/>
        <v>0</v>
      </c>
    </row>
    <row r="72" spans="1:8" ht="24" customHeight="1" thickBot="1">
      <c r="A72" s="27">
        <v>40</v>
      </c>
      <c r="B72" s="28" t="s">
        <v>128</v>
      </c>
      <c r="C72" s="28" t="s">
        <v>129</v>
      </c>
      <c r="D72" s="28" t="s">
        <v>130</v>
      </c>
      <c r="E72" s="28" t="s">
        <v>26</v>
      </c>
      <c r="F72" s="29">
        <v>873.33</v>
      </c>
      <c r="G72" s="30"/>
      <c r="H72" s="12">
        <f t="shared" si="1"/>
        <v>0</v>
      </c>
    </row>
    <row r="73" spans="1:8" ht="12" customHeight="1" thickBot="1">
      <c r="A73" s="13"/>
      <c r="B73" s="14"/>
      <c r="C73" s="14"/>
      <c r="D73" s="14" t="s">
        <v>131</v>
      </c>
      <c r="E73" s="14"/>
      <c r="F73" s="15">
        <v>873.33</v>
      </c>
      <c r="G73" s="16"/>
      <c r="H73" s="12"/>
    </row>
    <row r="74" spans="1:8" ht="24" customHeight="1" thickBot="1">
      <c r="A74" s="18">
        <v>41</v>
      </c>
      <c r="B74" s="19" t="s">
        <v>128</v>
      </c>
      <c r="C74" s="19" t="s">
        <v>132</v>
      </c>
      <c r="D74" s="19" t="s">
        <v>133</v>
      </c>
      <c r="E74" s="19" t="s">
        <v>26</v>
      </c>
      <c r="F74" s="20">
        <v>873.33</v>
      </c>
      <c r="G74" s="21"/>
      <c r="H74" s="12">
        <f t="shared" si="1"/>
        <v>0</v>
      </c>
    </row>
    <row r="75" spans="1:8" ht="24" customHeight="1" thickBot="1">
      <c r="A75" s="23">
        <v>42</v>
      </c>
      <c r="B75" s="24" t="s">
        <v>128</v>
      </c>
      <c r="C75" s="24" t="s">
        <v>134</v>
      </c>
      <c r="D75" s="24" t="s">
        <v>135</v>
      </c>
      <c r="E75" s="24" t="s">
        <v>26</v>
      </c>
      <c r="F75" s="25">
        <v>873.33</v>
      </c>
      <c r="G75" s="26"/>
      <c r="H75" s="12">
        <f t="shared" si="1"/>
        <v>0</v>
      </c>
    </row>
    <row r="76" spans="1:8" ht="24" customHeight="1" thickBot="1">
      <c r="A76" s="23">
        <v>43</v>
      </c>
      <c r="B76" s="24" t="s">
        <v>136</v>
      </c>
      <c r="C76" s="24" t="s">
        <v>137</v>
      </c>
      <c r="D76" s="24" t="s">
        <v>138</v>
      </c>
      <c r="E76" s="24" t="s">
        <v>38</v>
      </c>
      <c r="F76" s="25">
        <v>0.36</v>
      </c>
      <c r="G76" s="26"/>
      <c r="H76" s="12">
        <f t="shared" si="1"/>
        <v>0</v>
      </c>
    </row>
    <row r="77" spans="1:8" ht="12" customHeight="1" thickBot="1">
      <c r="A77" s="27">
        <v>44</v>
      </c>
      <c r="B77" s="28" t="s">
        <v>136</v>
      </c>
      <c r="C77" s="28" t="s">
        <v>139</v>
      </c>
      <c r="D77" s="28" t="s">
        <v>140</v>
      </c>
      <c r="E77" s="28" t="s">
        <v>141</v>
      </c>
      <c r="F77" s="29">
        <v>1</v>
      </c>
      <c r="G77" s="30"/>
      <c r="H77" s="12">
        <f t="shared" si="1"/>
        <v>0</v>
      </c>
    </row>
    <row r="78" spans="1:8" ht="30" customHeight="1" thickBot="1">
      <c r="A78" s="35"/>
      <c r="B78" s="36"/>
      <c r="C78" s="36"/>
      <c r="D78" s="36" t="s">
        <v>142</v>
      </c>
      <c r="E78" s="36"/>
      <c r="F78" s="37"/>
      <c r="G78" s="38"/>
      <c r="H78" s="12"/>
    </row>
    <row r="79" spans="1:8" ht="24" customHeight="1" thickBot="1">
      <c r="A79" s="18">
        <v>45</v>
      </c>
      <c r="B79" s="19" t="s">
        <v>136</v>
      </c>
      <c r="C79" s="19" t="s">
        <v>143</v>
      </c>
      <c r="D79" s="19" t="s">
        <v>144</v>
      </c>
      <c r="E79" s="19" t="s">
        <v>34</v>
      </c>
      <c r="F79" s="20">
        <v>1.68</v>
      </c>
      <c r="G79" s="21"/>
      <c r="H79" s="12">
        <f t="shared" si="1"/>
        <v>0</v>
      </c>
    </row>
    <row r="80" spans="1:8" ht="12" customHeight="1" thickBot="1">
      <c r="A80" s="27">
        <v>46</v>
      </c>
      <c r="B80" s="28" t="s">
        <v>136</v>
      </c>
      <c r="C80" s="28" t="s">
        <v>145</v>
      </c>
      <c r="D80" s="28" t="s">
        <v>146</v>
      </c>
      <c r="E80" s="28" t="s">
        <v>141</v>
      </c>
      <c r="F80" s="29">
        <v>1</v>
      </c>
      <c r="G80" s="30"/>
      <c r="H80" s="12">
        <f t="shared" si="1"/>
        <v>0</v>
      </c>
    </row>
    <row r="81" spans="1:8" ht="84" customHeight="1" thickBot="1">
      <c r="A81" s="35"/>
      <c r="B81" s="36"/>
      <c r="C81" s="36"/>
      <c r="D81" s="36" t="s">
        <v>147</v>
      </c>
      <c r="E81" s="36"/>
      <c r="F81" s="37"/>
      <c r="G81" s="38"/>
      <c r="H81" s="12"/>
    </row>
    <row r="82" spans="1:8" ht="12" customHeight="1" thickBot="1">
      <c r="A82" s="8">
        <v>47</v>
      </c>
      <c r="B82" s="9" t="s">
        <v>136</v>
      </c>
      <c r="C82" s="9" t="s">
        <v>148</v>
      </c>
      <c r="D82" s="9" t="s">
        <v>146</v>
      </c>
      <c r="E82" s="9" t="s">
        <v>141</v>
      </c>
      <c r="F82" s="10">
        <v>1</v>
      </c>
      <c r="G82" s="11"/>
      <c r="H82" s="12">
        <f t="shared" si="1"/>
        <v>0</v>
      </c>
    </row>
    <row r="83" spans="1:8" ht="102" customHeight="1" thickBot="1">
      <c r="A83" s="35"/>
      <c r="B83" s="36"/>
      <c r="C83" s="36"/>
      <c r="D83" s="36" t="s">
        <v>149</v>
      </c>
      <c r="E83" s="36"/>
      <c r="F83" s="37"/>
      <c r="G83" s="38"/>
      <c r="H83" s="12"/>
    </row>
    <row r="84" spans="1:8" ht="12" customHeight="1" thickBot="1">
      <c r="A84" s="8">
        <v>48</v>
      </c>
      <c r="B84" s="9" t="s">
        <v>136</v>
      </c>
      <c r="C84" s="9" t="s">
        <v>150</v>
      </c>
      <c r="D84" s="9" t="s">
        <v>151</v>
      </c>
      <c r="E84" s="9" t="s">
        <v>141</v>
      </c>
      <c r="F84" s="10">
        <v>1</v>
      </c>
      <c r="G84" s="11"/>
      <c r="H84" s="12">
        <f t="shared" si="1"/>
        <v>0</v>
      </c>
    </row>
    <row r="85" spans="1:8" ht="39" customHeight="1" thickBot="1">
      <c r="A85" s="35"/>
      <c r="B85" s="36"/>
      <c r="C85" s="36"/>
      <c r="D85" s="36" t="s">
        <v>152</v>
      </c>
      <c r="E85" s="36"/>
      <c r="F85" s="37"/>
      <c r="G85" s="38"/>
      <c r="H85" s="12"/>
    </row>
    <row r="86" spans="1:8" ht="12" customHeight="1" thickBot="1">
      <c r="A86" s="8">
        <v>49</v>
      </c>
      <c r="B86" s="9" t="s">
        <v>136</v>
      </c>
      <c r="C86" s="9" t="s">
        <v>153</v>
      </c>
      <c r="D86" s="9" t="s">
        <v>154</v>
      </c>
      <c r="E86" s="9" t="s">
        <v>141</v>
      </c>
      <c r="F86" s="10">
        <v>1</v>
      </c>
      <c r="G86" s="11"/>
      <c r="H86" s="12">
        <f aca="true" t="shared" si="2" ref="H86:H132">F86*G86</f>
        <v>0</v>
      </c>
    </row>
    <row r="87" spans="1:8" ht="66" customHeight="1" thickBot="1">
      <c r="A87" s="35"/>
      <c r="B87" s="36"/>
      <c r="C87" s="36"/>
      <c r="D87" s="36" t="s">
        <v>155</v>
      </c>
      <c r="E87" s="36"/>
      <c r="F87" s="37"/>
      <c r="G87" s="38"/>
      <c r="H87" s="12"/>
    </row>
    <row r="88" spans="1:8" ht="24" customHeight="1" thickBot="1">
      <c r="A88" s="8">
        <v>50</v>
      </c>
      <c r="B88" s="9" t="s">
        <v>136</v>
      </c>
      <c r="C88" s="9" t="s">
        <v>156</v>
      </c>
      <c r="D88" s="9" t="s">
        <v>157</v>
      </c>
      <c r="E88" s="9" t="s">
        <v>26</v>
      </c>
      <c r="F88" s="10">
        <v>1082</v>
      </c>
      <c r="G88" s="11"/>
      <c r="H88" s="12">
        <f t="shared" si="2"/>
        <v>0</v>
      </c>
    </row>
    <row r="89" spans="1:8" ht="12" customHeight="1" thickBot="1">
      <c r="A89" s="81"/>
      <c r="B89" s="82"/>
      <c r="C89" s="82" t="s">
        <v>158</v>
      </c>
      <c r="D89" s="82" t="s">
        <v>159</v>
      </c>
      <c r="E89" s="82"/>
      <c r="F89" s="83"/>
      <c r="G89" s="84"/>
      <c r="H89" s="85">
        <f>SUM(H90:H95)</f>
        <v>0</v>
      </c>
    </row>
    <row r="90" spans="1:8" ht="12" customHeight="1" thickBot="1">
      <c r="A90" s="18">
        <v>51</v>
      </c>
      <c r="B90" s="19" t="s">
        <v>136</v>
      </c>
      <c r="C90" s="19" t="s">
        <v>160</v>
      </c>
      <c r="D90" s="19" t="s">
        <v>161</v>
      </c>
      <c r="E90" s="19" t="s">
        <v>162</v>
      </c>
      <c r="F90" s="20">
        <v>29.298</v>
      </c>
      <c r="G90" s="21"/>
      <c r="H90" s="12">
        <f t="shared" si="2"/>
        <v>0</v>
      </c>
    </row>
    <row r="91" spans="1:8" ht="24" customHeight="1" thickBot="1">
      <c r="A91" s="23">
        <v>52</v>
      </c>
      <c r="B91" s="24" t="s">
        <v>136</v>
      </c>
      <c r="C91" s="24" t="s">
        <v>163</v>
      </c>
      <c r="D91" s="24" t="s">
        <v>164</v>
      </c>
      <c r="E91" s="24" t="s">
        <v>162</v>
      </c>
      <c r="F91" s="25">
        <v>585.96</v>
      </c>
      <c r="G91" s="26"/>
      <c r="H91" s="12">
        <f t="shared" si="2"/>
        <v>0</v>
      </c>
    </row>
    <row r="92" spans="1:8" ht="24" customHeight="1" thickBot="1">
      <c r="A92" s="23">
        <v>53</v>
      </c>
      <c r="B92" s="24" t="s">
        <v>136</v>
      </c>
      <c r="C92" s="24" t="s">
        <v>165</v>
      </c>
      <c r="D92" s="24" t="s">
        <v>166</v>
      </c>
      <c r="E92" s="24" t="s">
        <v>162</v>
      </c>
      <c r="F92" s="25">
        <v>29.298</v>
      </c>
      <c r="G92" s="26"/>
      <c r="H92" s="12">
        <f t="shared" si="2"/>
        <v>0</v>
      </c>
    </row>
    <row r="93" spans="1:8" ht="24" customHeight="1" thickBot="1">
      <c r="A93" s="23">
        <v>54</v>
      </c>
      <c r="B93" s="24" t="s">
        <v>136</v>
      </c>
      <c r="C93" s="24" t="s">
        <v>167</v>
      </c>
      <c r="D93" s="24" t="s">
        <v>168</v>
      </c>
      <c r="E93" s="24" t="s">
        <v>162</v>
      </c>
      <c r="F93" s="25">
        <v>117.192</v>
      </c>
      <c r="G93" s="26"/>
      <c r="H93" s="12">
        <f t="shared" si="2"/>
        <v>0</v>
      </c>
    </row>
    <row r="94" spans="1:8" ht="12" customHeight="1" thickBot="1">
      <c r="A94" s="23">
        <v>55</v>
      </c>
      <c r="B94" s="24" t="s">
        <v>136</v>
      </c>
      <c r="C94" s="24" t="s">
        <v>169</v>
      </c>
      <c r="D94" s="24" t="s">
        <v>170</v>
      </c>
      <c r="E94" s="24" t="s">
        <v>162</v>
      </c>
      <c r="F94" s="25">
        <v>29.298</v>
      </c>
      <c r="G94" s="26"/>
      <c r="H94" s="12">
        <f t="shared" si="2"/>
        <v>0</v>
      </c>
    </row>
    <row r="95" spans="1:8" ht="12" customHeight="1" thickBot="1">
      <c r="A95" s="27">
        <v>56</v>
      </c>
      <c r="B95" s="28" t="s">
        <v>79</v>
      </c>
      <c r="C95" s="28" t="s">
        <v>171</v>
      </c>
      <c r="D95" s="28" t="s">
        <v>172</v>
      </c>
      <c r="E95" s="28" t="s">
        <v>162</v>
      </c>
      <c r="F95" s="29">
        <v>35.675</v>
      </c>
      <c r="G95" s="30"/>
      <c r="H95" s="12">
        <f t="shared" si="2"/>
        <v>0</v>
      </c>
    </row>
    <row r="96" spans="1:8" ht="21" customHeight="1" thickBot="1">
      <c r="A96" s="94"/>
      <c r="B96" s="95"/>
      <c r="C96" s="95" t="s">
        <v>173</v>
      </c>
      <c r="D96" s="95" t="s">
        <v>174</v>
      </c>
      <c r="E96" s="95"/>
      <c r="F96" s="96"/>
      <c r="G96" s="97"/>
      <c r="H96" s="98">
        <f>SUM(H97,H102,H109,H114,H128)</f>
        <v>0</v>
      </c>
    </row>
    <row r="97" spans="1:8" ht="21" customHeight="1" thickBot="1">
      <c r="A97" s="81"/>
      <c r="B97" s="82"/>
      <c r="C97" s="82" t="s">
        <v>175</v>
      </c>
      <c r="D97" s="82" t="s">
        <v>176</v>
      </c>
      <c r="E97" s="82"/>
      <c r="F97" s="83"/>
      <c r="G97" s="84"/>
      <c r="H97" s="85">
        <f>SUM(H98:H101)</f>
        <v>0</v>
      </c>
    </row>
    <row r="98" spans="1:8" ht="24" customHeight="1" thickBot="1">
      <c r="A98" s="8">
        <v>57</v>
      </c>
      <c r="B98" s="9" t="s">
        <v>175</v>
      </c>
      <c r="C98" s="9" t="s">
        <v>177</v>
      </c>
      <c r="D98" s="9" t="s">
        <v>178</v>
      </c>
      <c r="E98" s="9" t="s">
        <v>26</v>
      </c>
      <c r="F98" s="10">
        <v>156</v>
      </c>
      <c r="G98" s="11"/>
      <c r="H98" s="12">
        <f t="shared" si="2"/>
        <v>0</v>
      </c>
    </row>
    <row r="99" spans="1:8" ht="12" customHeight="1" thickBot="1">
      <c r="A99" s="31">
        <v>58</v>
      </c>
      <c r="B99" s="32" t="s">
        <v>179</v>
      </c>
      <c r="C99" s="32" t="s">
        <v>180</v>
      </c>
      <c r="D99" s="32" t="s">
        <v>181</v>
      </c>
      <c r="E99" s="32" t="s">
        <v>26</v>
      </c>
      <c r="F99" s="33">
        <v>187.2</v>
      </c>
      <c r="G99" s="34"/>
      <c r="H99" s="12">
        <f t="shared" si="2"/>
        <v>0</v>
      </c>
    </row>
    <row r="100" spans="1:8" ht="12" customHeight="1" thickBot="1">
      <c r="A100" s="13"/>
      <c r="B100" s="14"/>
      <c r="C100" s="14"/>
      <c r="D100" s="14" t="s">
        <v>182</v>
      </c>
      <c r="E100" s="14"/>
      <c r="F100" s="15">
        <v>187.2</v>
      </c>
      <c r="G100" s="16"/>
      <c r="H100" s="12"/>
    </row>
    <row r="101" spans="1:8" ht="24" customHeight="1" thickBot="1">
      <c r="A101" s="8">
        <v>59</v>
      </c>
      <c r="B101" s="9" t="s">
        <v>175</v>
      </c>
      <c r="C101" s="9" t="s">
        <v>183</v>
      </c>
      <c r="D101" s="9" t="s">
        <v>184</v>
      </c>
      <c r="E101" s="9" t="s">
        <v>162</v>
      </c>
      <c r="F101" s="10">
        <v>0.083</v>
      </c>
      <c r="G101" s="11"/>
      <c r="H101" s="12">
        <f t="shared" si="2"/>
        <v>0</v>
      </c>
    </row>
    <row r="102" spans="1:8" ht="21" customHeight="1" thickBot="1">
      <c r="A102" s="81"/>
      <c r="B102" s="82"/>
      <c r="C102" s="82" t="s">
        <v>185</v>
      </c>
      <c r="D102" s="82" t="s">
        <v>186</v>
      </c>
      <c r="E102" s="82"/>
      <c r="F102" s="83"/>
      <c r="G102" s="84"/>
      <c r="H102" s="85">
        <f>SUM(H103:H108)</f>
        <v>0</v>
      </c>
    </row>
    <row r="103" spans="1:8" ht="24" customHeight="1" thickBot="1">
      <c r="A103" s="8">
        <v>60</v>
      </c>
      <c r="B103" s="9" t="s">
        <v>185</v>
      </c>
      <c r="C103" s="9" t="s">
        <v>187</v>
      </c>
      <c r="D103" s="9" t="s">
        <v>188</v>
      </c>
      <c r="E103" s="9" t="s">
        <v>26</v>
      </c>
      <c r="F103" s="10">
        <v>156</v>
      </c>
      <c r="G103" s="11"/>
      <c r="H103" s="12">
        <f t="shared" si="2"/>
        <v>0</v>
      </c>
    </row>
    <row r="104" spans="1:8" ht="12" customHeight="1" thickBot="1">
      <c r="A104" s="31">
        <v>61</v>
      </c>
      <c r="B104" s="32" t="s">
        <v>189</v>
      </c>
      <c r="C104" s="32" t="s">
        <v>190</v>
      </c>
      <c r="D104" s="32" t="s">
        <v>191</v>
      </c>
      <c r="E104" s="32" t="s">
        <v>26</v>
      </c>
      <c r="F104" s="33">
        <v>159.12</v>
      </c>
      <c r="G104" s="34"/>
      <c r="H104" s="12">
        <f t="shared" si="2"/>
        <v>0</v>
      </c>
    </row>
    <row r="105" spans="1:8" ht="12" customHeight="1" thickBot="1">
      <c r="A105" s="13"/>
      <c r="B105" s="14"/>
      <c r="C105" s="14"/>
      <c r="D105" s="14" t="s">
        <v>192</v>
      </c>
      <c r="E105" s="14"/>
      <c r="F105" s="15">
        <v>159.12</v>
      </c>
      <c r="G105" s="16"/>
      <c r="H105" s="12"/>
    </row>
    <row r="106" spans="1:8" ht="12" customHeight="1" thickBot="1">
      <c r="A106" s="31">
        <v>62</v>
      </c>
      <c r="B106" s="32" t="s">
        <v>189</v>
      </c>
      <c r="C106" s="32" t="s">
        <v>193</v>
      </c>
      <c r="D106" s="32" t="s">
        <v>194</v>
      </c>
      <c r="E106" s="32" t="s">
        <v>26</v>
      </c>
      <c r="F106" s="33">
        <v>159.12</v>
      </c>
      <c r="G106" s="34"/>
      <c r="H106" s="12">
        <f t="shared" si="2"/>
        <v>0</v>
      </c>
    </row>
    <row r="107" spans="1:8" ht="12" customHeight="1" thickBot="1">
      <c r="A107" s="13"/>
      <c r="B107" s="14"/>
      <c r="C107" s="14"/>
      <c r="D107" s="14" t="s">
        <v>192</v>
      </c>
      <c r="E107" s="14"/>
      <c r="F107" s="15">
        <v>159.12</v>
      </c>
      <c r="G107" s="16"/>
      <c r="H107" s="12"/>
    </row>
    <row r="108" spans="1:8" ht="12" customHeight="1" thickBot="1">
      <c r="A108" s="8">
        <v>63</v>
      </c>
      <c r="B108" s="9" t="s">
        <v>185</v>
      </c>
      <c r="C108" s="9" t="s">
        <v>195</v>
      </c>
      <c r="D108" s="9" t="s">
        <v>196</v>
      </c>
      <c r="E108" s="9" t="s">
        <v>162</v>
      </c>
      <c r="F108" s="10">
        <v>1.927</v>
      </c>
      <c r="G108" s="11"/>
      <c r="H108" s="12">
        <f t="shared" si="2"/>
        <v>0</v>
      </c>
    </row>
    <row r="109" spans="1:8" ht="21" customHeight="1" thickBot="1">
      <c r="A109" s="81"/>
      <c r="B109" s="82"/>
      <c r="C109" s="82" t="s">
        <v>197</v>
      </c>
      <c r="D109" s="82" t="s">
        <v>198</v>
      </c>
      <c r="E109" s="82"/>
      <c r="F109" s="83"/>
      <c r="G109" s="84"/>
      <c r="H109" s="85">
        <f>SUM(H110:H113)</f>
        <v>0</v>
      </c>
    </row>
    <row r="110" spans="1:8" ht="12" customHeight="1" thickBot="1">
      <c r="A110" s="18">
        <v>64</v>
      </c>
      <c r="B110" s="19" t="s">
        <v>197</v>
      </c>
      <c r="C110" s="19" t="s">
        <v>199</v>
      </c>
      <c r="D110" s="19" t="s">
        <v>200</v>
      </c>
      <c r="E110" s="19" t="s">
        <v>34</v>
      </c>
      <c r="F110" s="20">
        <v>201</v>
      </c>
      <c r="G110" s="21"/>
      <c r="H110" s="12">
        <f t="shared" si="2"/>
        <v>0</v>
      </c>
    </row>
    <row r="111" spans="1:8" ht="12" customHeight="1" thickBot="1">
      <c r="A111" s="23">
        <v>65</v>
      </c>
      <c r="B111" s="24" t="s">
        <v>197</v>
      </c>
      <c r="C111" s="24" t="s">
        <v>201</v>
      </c>
      <c r="D111" s="24" t="s">
        <v>202</v>
      </c>
      <c r="E111" s="24" t="s">
        <v>34</v>
      </c>
      <c r="F111" s="25">
        <v>201</v>
      </c>
      <c r="G111" s="26"/>
      <c r="H111" s="12">
        <f t="shared" si="2"/>
        <v>0</v>
      </c>
    </row>
    <row r="112" spans="1:8" ht="22.5" customHeight="1" thickBot="1">
      <c r="A112" s="23">
        <v>66</v>
      </c>
      <c r="B112" s="24" t="s">
        <v>197</v>
      </c>
      <c r="C112" s="24" t="s">
        <v>203</v>
      </c>
      <c r="D112" s="24" t="s">
        <v>343</v>
      </c>
      <c r="E112" s="24" t="s">
        <v>34</v>
      </c>
      <c r="F112" s="25">
        <v>201</v>
      </c>
      <c r="G112" s="26"/>
      <c r="H112" s="12">
        <f t="shared" si="2"/>
        <v>0</v>
      </c>
    </row>
    <row r="113" spans="1:8" ht="24.75" customHeight="1" thickBot="1">
      <c r="A113" s="27">
        <v>67</v>
      </c>
      <c r="B113" s="28" t="s">
        <v>197</v>
      </c>
      <c r="C113" s="28" t="s">
        <v>204</v>
      </c>
      <c r="D113" s="28" t="s">
        <v>205</v>
      </c>
      <c r="E113" s="28" t="s">
        <v>162</v>
      </c>
      <c r="F113" s="29">
        <v>0.193</v>
      </c>
      <c r="G113" s="30"/>
      <c r="H113" s="12">
        <f t="shared" si="2"/>
        <v>0</v>
      </c>
    </row>
    <row r="114" spans="1:8" ht="21" customHeight="1" thickBot="1">
      <c r="A114" s="81"/>
      <c r="B114" s="82"/>
      <c r="C114" s="82" t="s">
        <v>206</v>
      </c>
      <c r="D114" s="82" t="s">
        <v>207</v>
      </c>
      <c r="E114" s="82"/>
      <c r="F114" s="83"/>
      <c r="G114" s="84"/>
      <c r="H114" s="85">
        <f>SUM(H115:H127)</f>
        <v>0</v>
      </c>
    </row>
    <row r="115" spans="1:8" ht="24" customHeight="1" thickBot="1">
      <c r="A115" s="18">
        <v>68</v>
      </c>
      <c r="B115" s="19" t="s">
        <v>206</v>
      </c>
      <c r="C115" s="19" t="s">
        <v>208</v>
      </c>
      <c r="D115" s="19" t="s">
        <v>209</v>
      </c>
      <c r="E115" s="19" t="s">
        <v>26</v>
      </c>
      <c r="F115" s="20">
        <v>0.81</v>
      </c>
      <c r="G115" s="21"/>
      <c r="H115" s="12">
        <f t="shared" si="2"/>
        <v>0</v>
      </c>
    </row>
    <row r="116" spans="1:8" ht="24" customHeight="1" thickBot="1">
      <c r="A116" s="27">
        <v>69</v>
      </c>
      <c r="B116" s="28" t="s">
        <v>206</v>
      </c>
      <c r="C116" s="28" t="s">
        <v>210</v>
      </c>
      <c r="D116" s="28" t="s">
        <v>211</v>
      </c>
      <c r="E116" s="28" t="s">
        <v>26</v>
      </c>
      <c r="F116" s="29">
        <v>1.62</v>
      </c>
      <c r="G116" s="30"/>
      <c r="H116" s="12">
        <f t="shared" si="2"/>
        <v>0</v>
      </c>
    </row>
    <row r="117" spans="1:8" ht="12" customHeight="1" thickBot="1">
      <c r="A117" s="13"/>
      <c r="B117" s="14"/>
      <c r="C117" s="14"/>
      <c r="D117" s="14" t="s">
        <v>212</v>
      </c>
      <c r="E117" s="14"/>
      <c r="F117" s="15">
        <v>1.62</v>
      </c>
      <c r="G117" s="16"/>
      <c r="H117" s="12"/>
    </row>
    <row r="118" spans="1:8" ht="12" customHeight="1" thickBot="1">
      <c r="A118" s="18">
        <v>70</v>
      </c>
      <c r="B118" s="19" t="s">
        <v>206</v>
      </c>
      <c r="C118" s="19" t="s">
        <v>213</v>
      </c>
      <c r="D118" s="19" t="s">
        <v>214</v>
      </c>
      <c r="E118" s="19" t="s">
        <v>47</v>
      </c>
      <c r="F118" s="20">
        <v>110</v>
      </c>
      <c r="G118" s="21"/>
      <c r="H118" s="12">
        <f t="shared" si="2"/>
        <v>0</v>
      </c>
    </row>
    <row r="119" spans="1:8" ht="24" customHeight="1" thickBot="1">
      <c r="A119" s="23">
        <v>71</v>
      </c>
      <c r="B119" s="24" t="s">
        <v>206</v>
      </c>
      <c r="C119" s="24" t="s">
        <v>215</v>
      </c>
      <c r="D119" s="24" t="s">
        <v>216</v>
      </c>
      <c r="E119" s="24" t="s">
        <v>34</v>
      </c>
      <c r="F119" s="25">
        <v>8</v>
      </c>
      <c r="G119" s="26"/>
      <c r="H119" s="12">
        <f t="shared" si="2"/>
        <v>0</v>
      </c>
    </row>
    <row r="120" spans="1:8" ht="12" customHeight="1" thickBot="1">
      <c r="A120" s="23">
        <v>72</v>
      </c>
      <c r="B120" s="24" t="s">
        <v>206</v>
      </c>
      <c r="C120" s="24" t="s">
        <v>217</v>
      </c>
      <c r="D120" s="24" t="s">
        <v>218</v>
      </c>
      <c r="E120" s="24" t="s">
        <v>26</v>
      </c>
      <c r="F120" s="25">
        <v>11</v>
      </c>
      <c r="G120" s="26"/>
      <c r="H120" s="12">
        <f t="shared" si="2"/>
        <v>0</v>
      </c>
    </row>
    <row r="121" spans="1:8" ht="24" customHeight="1" thickBot="1">
      <c r="A121" s="27">
        <v>73</v>
      </c>
      <c r="B121" s="28" t="s">
        <v>206</v>
      </c>
      <c r="C121" s="28" t="s">
        <v>219</v>
      </c>
      <c r="D121" s="28" t="s">
        <v>220</v>
      </c>
      <c r="E121" s="28" t="s">
        <v>26</v>
      </c>
      <c r="F121" s="29">
        <v>58.5</v>
      </c>
      <c r="G121" s="30"/>
      <c r="H121" s="12">
        <f t="shared" si="2"/>
        <v>0</v>
      </c>
    </row>
    <row r="122" spans="1:8" ht="57" customHeight="1" thickBot="1">
      <c r="A122" s="35"/>
      <c r="B122" s="36"/>
      <c r="C122" s="36"/>
      <c r="D122" s="36" t="s">
        <v>221</v>
      </c>
      <c r="E122" s="36"/>
      <c r="F122" s="37"/>
      <c r="G122" s="38"/>
      <c r="H122" s="12"/>
    </row>
    <row r="123" spans="1:8" ht="24" customHeight="1" thickBot="1">
      <c r="A123" s="8">
        <v>74</v>
      </c>
      <c r="B123" s="9" t="s">
        <v>206</v>
      </c>
      <c r="C123" s="9" t="s">
        <v>222</v>
      </c>
      <c r="D123" s="9" t="s">
        <v>223</v>
      </c>
      <c r="E123" s="9" t="s">
        <v>141</v>
      </c>
      <c r="F123" s="10">
        <v>1</v>
      </c>
      <c r="G123" s="11"/>
      <c r="H123" s="12">
        <f t="shared" si="2"/>
        <v>0</v>
      </c>
    </row>
    <row r="124" spans="1:8" ht="57" customHeight="1" thickBot="1">
      <c r="A124" s="35"/>
      <c r="B124" s="36"/>
      <c r="C124" s="36"/>
      <c r="D124" s="36" t="s">
        <v>224</v>
      </c>
      <c r="E124" s="36"/>
      <c r="F124" s="37"/>
      <c r="G124" s="38"/>
      <c r="H124" s="12"/>
    </row>
    <row r="125" spans="1:8" ht="12" customHeight="1" thickBot="1">
      <c r="A125" s="8">
        <v>75</v>
      </c>
      <c r="B125" s="9" t="s">
        <v>206</v>
      </c>
      <c r="C125" s="9" t="s">
        <v>225</v>
      </c>
      <c r="D125" s="9" t="s">
        <v>226</v>
      </c>
      <c r="E125" s="9" t="s">
        <v>141</v>
      </c>
      <c r="F125" s="10">
        <v>1</v>
      </c>
      <c r="G125" s="11"/>
      <c r="H125" s="12">
        <f t="shared" si="2"/>
        <v>0</v>
      </c>
    </row>
    <row r="126" spans="1:8" ht="39" customHeight="1" thickBot="1">
      <c r="A126" s="35"/>
      <c r="B126" s="36"/>
      <c r="C126" s="36"/>
      <c r="D126" s="36" t="s">
        <v>227</v>
      </c>
      <c r="E126" s="36"/>
      <c r="F126" s="37"/>
      <c r="G126" s="38"/>
      <c r="H126" s="12"/>
    </row>
    <row r="127" spans="1:8" ht="24" customHeight="1" thickBot="1">
      <c r="A127" s="8">
        <v>76</v>
      </c>
      <c r="B127" s="9" t="s">
        <v>206</v>
      </c>
      <c r="C127" s="9" t="s">
        <v>228</v>
      </c>
      <c r="D127" s="9" t="s">
        <v>229</v>
      </c>
      <c r="E127" s="9" t="s">
        <v>162</v>
      </c>
      <c r="F127" s="10">
        <v>0.029</v>
      </c>
      <c r="G127" s="11"/>
      <c r="H127" s="12">
        <f t="shared" si="2"/>
        <v>0</v>
      </c>
    </row>
    <row r="128" spans="1:8" ht="21" customHeight="1" thickBot="1">
      <c r="A128" s="81"/>
      <c r="B128" s="82"/>
      <c r="C128" s="82" t="s">
        <v>230</v>
      </c>
      <c r="D128" s="82" t="s">
        <v>231</v>
      </c>
      <c r="E128" s="82"/>
      <c r="F128" s="83"/>
      <c r="G128" s="84"/>
      <c r="H128" s="85">
        <f>H129</f>
        <v>0</v>
      </c>
    </row>
    <row r="129" spans="1:8" ht="12" customHeight="1" thickBot="1">
      <c r="A129" s="8">
        <v>77</v>
      </c>
      <c r="B129" s="9" t="s">
        <v>230</v>
      </c>
      <c r="C129" s="9" t="s">
        <v>232</v>
      </c>
      <c r="D129" s="9" t="s">
        <v>233</v>
      </c>
      <c r="E129" s="9" t="s">
        <v>26</v>
      </c>
      <c r="F129" s="10">
        <v>20.42</v>
      </c>
      <c r="G129" s="11"/>
      <c r="H129" s="12">
        <f t="shared" si="2"/>
        <v>0</v>
      </c>
    </row>
    <row r="130" spans="1:8" ht="21" customHeight="1" thickBot="1">
      <c r="A130" s="94"/>
      <c r="B130" s="95"/>
      <c r="C130" s="95" t="s">
        <v>234</v>
      </c>
      <c r="D130" s="95" t="s">
        <v>235</v>
      </c>
      <c r="E130" s="95"/>
      <c r="F130" s="96"/>
      <c r="G130" s="97"/>
      <c r="H130" s="98">
        <f>H131</f>
        <v>0</v>
      </c>
    </row>
    <row r="131" spans="1:8" ht="21" customHeight="1" thickBot="1">
      <c r="A131" s="81"/>
      <c r="B131" s="82"/>
      <c r="C131" s="82" t="s">
        <v>236</v>
      </c>
      <c r="D131" s="82" t="s">
        <v>237</v>
      </c>
      <c r="E131" s="82"/>
      <c r="F131" s="83"/>
      <c r="G131" s="84"/>
      <c r="H131" s="85">
        <f>H132</f>
        <v>0</v>
      </c>
    </row>
    <row r="132" spans="1:8" ht="12" customHeight="1" thickBot="1">
      <c r="A132" s="8">
        <v>78</v>
      </c>
      <c r="B132" s="9" t="s">
        <v>238</v>
      </c>
      <c r="C132" s="9" t="s">
        <v>239</v>
      </c>
      <c r="D132" s="9" t="s">
        <v>240</v>
      </c>
      <c r="E132" s="9" t="s">
        <v>141</v>
      </c>
      <c r="F132" s="10">
        <v>1</v>
      </c>
      <c r="G132" s="11"/>
      <c r="H132" s="12">
        <f t="shared" si="2"/>
        <v>0</v>
      </c>
    </row>
    <row r="133" spans="1:8" ht="39" customHeight="1" thickBot="1">
      <c r="A133" s="35"/>
      <c r="B133" s="36"/>
      <c r="C133" s="36"/>
      <c r="D133" s="36" t="s">
        <v>241</v>
      </c>
      <c r="E133" s="36"/>
      <c r="F133" s="37"/>
      <c r="G133" s="38"/>
      <c r="H133" s="39"/>
    </row>
    <row r="134" spans="1:8" ht="21" customHeight="1">
      <c r="A134" s="40"/>
      <c r="B134" s="41"/>
      <c r="C134" s="41"/>
      <c r="D134" s="41" t="s">
        <v>242</v>
      </c>
      <c r="E134" s="41"/>
      <c r="F134" s="42"/>
      <c r="G134" s="43"/>
      <c r="H134" s="43">
        <f>SUM(H10,H96,H130)</f>
        <v>0</v>
      </c>
    </row>
  </sheetData>
  <sheetProtection/>
  <printOptions/>
  <pageMargins left="0.39375001192092896" right="0.39375001192092896" top="0.7875000238418579" bottom="0.7875000238418579" header="0" footer="0"/>
  <pageSetup blackAndWhite="1" fitToHeight="100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0"/>
  <sheetViews>
    <sheetView showGridLines="0" zoomScalePageLayoutView="0" workbookViewId="0" topLeftCell="A37">
      <selection activeCell="G12" sqref="G12"/>
    </sheetView>
  </sheetViews>
  <sheetFormatPr defaultColWidth="10.66015625" defaultRowHeight="12" customHeight="1"/>
  <cols>
    <col min="1" max="1" width="4" style="2" customWidth="1"/>
    <col min="2" max="2" width="4.5" style="2" customWidth="1"/>
    <col min="3" max="3" width="11.66015625" style="2" customWidth="1"/>
    <col min="4" max="4" width="50" style="2" customWidth="1"/>
    <col min="5" max="5" width="4.33203125" style="2" customWidth="1"/>
    <col min="6" max="6" width="10.83203125" style="2" customWidth="1"/>
    <col min="7" max="7" width="15.66015625" style="2" customWidth="1"/>
    <col min="8" max="8" width="19.16015625" style="2" customWidth="1"/>
    <col min="9" max="16384" width="10.66015625" style="2" customWidth="1"/>
  </cols>
  <sheetData>
    <row r="1" spans="1:8" s="1" customFormat="1" ht="18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s="1" customFormat="1" ht="12" customHeight="1">
      <c r="A2" s="5" t="s">
        <v>1</v>
      </c>
      <c r="B2" s="6"/>
      <c r="C2" s="6"/>
      <c r="D2" s="6"/>
      <c r="E2" s="6"/>
      <c r="F2" s="6"/>
      <c r="G2" s="4"/>
      <c r="H2" s="4"/>
    </row>
    <row r="3" spans="1:8" s="1" customFormat="1" ht="12" customHeight="1">
      <c r="A3" s="5" t="s">
        <v>346</v>
      </c>
      <c r="B3" s="6"/>
      <c r="C3" s="6"/>
      <c r="D3" s="6"/>
      <c r="E3" s="6"/>
      <c r="F3" s="4"/>
      <c r="G3" s="4"/>
      <c r="H3" s="4"/>
    </row>
    <row r="4" spans="1:8" s="1" customFormat="1" ht="12" customHeight="1">
      <c r="A4" s="5" t="s">
        <v>2</v>
      </c>
      <c r="B4" s="6"/>
      <c r="C4" s="6"/>
      <c r="D4" s="6"/>
      <c r="E4" s="6"/>
      <c r="F4" s="4"/>
      <c r="G4" s="4"/>
      <c r="H4" s="4"/>
    </row>
    <row r="5" spans="1:8" s="1" customFormat="1" ht="12" customHeight="1">
      <c r="A5" s="6" t="s">
        <v>3</v>
      </c>
      <c r="B5" s="6"/>
      <c r="C5" s="6"/>
      <c r="D5" s="6"/>
      <c r="E5" s="6"/>
      <c r="F5" s="4"/>
      <c r="G5" s="4"/>
      <c r="H5" s="6" t="s">
        <v>345</v>
      </c>
    </row>
    <row r="6" spans="1:8" s="1" customFormat="1" ht="6" customHeight="1">
      <c r="A6" s="4"/>
      <c r="B6" s="4"/>
      <c r="C6" s="4"/>
      <c r="D6" s="4"/>
      <c r="E6" s="4"/>
      <c r="F6" s="4"/>
      <c r="G6" s="4"/>
      <c r="H6" s="4"/>
    </row>
    <row r="7" spans="1:8" s="1" customFormat="1" ht="24" customHeight="1">
      <c r="A7" s="7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</row>
    <row r="8" spans="1:8" s="1" customFormat="1" ht="12" customHeight="1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</row>
    <row r="9" spans="1:8" s="1" customFormat="1" ht="3" customHeight="1">
      <c r="A9" s="4"/>
      <c r="B9" s="4"/>
      <c r="C9" s="4"/>
      <c r="D9" s="4"/>
      <c r="E9" s="4"/>
      <c r="F9" s="4"/>
      <c r="G9" s="4"/>
      <c r="H9" s="4"/>
    </row>
    <row r="10" spans="1:8" s="1" customFormat="1" ht="21" customHeight="1">
      <c r="A10" s="94"/>
      <c r="B10" s="95"/>
      <c r="C10" s="95" t="s">
        <v>20</v>
      </c>
      <c r="D10" s="95" t="s">
        <v>21</v>
      </c>
      <c r="E10" s="95"/>
      <c r="F10" s="96"/>
      <c r="G10" s="97"/>
      <c r="H10" s="97">
        <f>H11</f>
        <v>0</v>
      </c>
    </row>
    <row r="11" spans="1:8" s="1" customFormat="1" ht="21" customHeight="1">
      <c r="A11" s="81"/>
      <c r="B11" s="82"/>
      <c r="C11" s="82" t="s">
        <v>122</v>
      </c>
      <c r="D11" s="82" t="s">
        <v>123</v>
      </c>
      <c r="E11" s="82"/>
      <c r="F11" s="83"/>
      <c r="G11" s="84"/>
      <c r="H11" s="84">
        <f>SUM(H12:H19)</f>
        <v>0</v>
      </c>
    </row>
    <row r="12" spans="1:8" s="1" customFormat="1" ht="12" customHeight="1" thickBot="1">
      <c r="A12" s="18">
        <v>1</v>
      </c>
      <c r="B12" s="19" t="s">
        <v>136</v>
      </c>
      <c r="C12" s="19" t="s">
        <v>243</v>
      </c>
      <c r="D12" s="19" t="s">
        <v>244</v>
      </c>
      <c r="E12" s="19" t="s">
        <v>53</v>
      </c>
      <c r="F12" s="20">
        <v>1</v>
      </c>
      <c r="G12" s="21"/>
      <c r="H12" s="22">
        <f>F12*G12</f>
        <v>0</v>
      </c>
    </row>
    <row r="13" spans="1:8" s="1" customFormat="1" ht="12" customHeight="1" thickBot="1">
      <c r="A13" s="23">
        <v>2</v>
      </c>
      <c r="B13" s="24" t="s">
        <v>136</v>
      </c>
      <c r="C13" s="24" t="s">
        <v>245</v>
      </c>
      <c r="D13" s="24" t="s">
        <v>246</v>
      </c>
      <c r="E13" s="24" t="s">
        <v>162</v>
      </c>
      <c r="F13" s="25">
        <v>0.518</v>
      </c>
      <c r="G13" s="26"/>
      <c r="H13" s="22">
        <f aca="true" t="shared" si="0" ref="H13:H75">F13*G13</f>
        <v>0</v>
      </c>
    </row>
    <row r="14" spans="1:8" s="1" customFormat="1" ht="12" customHeight="1" thickBot="1">
      <c r="A14" s="23">
        <v>3</v>
      </c>
      <c r="B14" s="24" t="s">
        <v>136</v>
      </c>
      <c r="C14" s="24" t="s">
        <v>247</v>
      </c>
      <c r="D14" s="24" t="s">
        <v>248</v>
      </c>
      <c r="E14" s="24" t="s">
        <v>162</v>
      </c>
      <c r="F14" s="25">
        <v>0.518</v>
      </c>
      <c r="G14" s="26"/>
      <c r="H14" s="22">
        <f t="shared" si="0"/>
        <v>0</v>
      </c>
    </row>
    <row r="15" spans="1:8" s="1" customFormat="1" ht="12" customHeight="1" thickBot="1">
      <c r="A15" s="23">
        <v>4</v>
      </c>
      <c r="B15" s="24" t="s">
        <v>136</v>
      </c>
      <c r="C15" s="24" t="s">
        <v>160</v>
      </c>
      <c r="D15" s="24" t="s">
        <v>161</v>
      </c>
      <c r="E15" s="24" t="s">
        <v>162</v>
      </c>
      <c r="F15" s="25">
        <v>0.518</v>
      </c>
      <c r="G15" s="26"/>
      <c r="H15" s="22">
        <f t="shared" si="0"/>
        <v>0</v>
      </c>
    </row>
    <row r="16" spans="1:8" s="1" customFormat="1" ht="24" customHeight="1" thickBot="1">
      <c r="A16" s="23">
        <v>5</v>
      </c>
      <c r="B16" s="24" t="s">
        <v>136</v>
      </c>
      <c r="C16" s="24" t="s">
        <v>163</v>
      </c>
      <c r="D16" s="24" t="s">
        <v>164</v>
      </c>
      <c r="E16" s="24" t="s">
        <v>162</v>
      </c>
      <c r="F16" s="25">
        <v>10.36</v>
      </c>
      <c r="G16" s="26"/>
      <c r="H16" s="22">
        <f t="shared" si="0"/>
        <v>0</v>
      </c>
    </row>
    <row r="17" spans="1:8" s="1" customFormat="1" ht="24" customHeight="1" thickBot="1">
      <c r="A17" s="23">
        <v>6</v>
      </c>
      <c r="B17" s="24" t="s">
        <v>136</v>
      </c>
      <c r="C17" s="24" t="s">
        <v>165</v>
      </c>
      <c r="D17" s="24" t="s">
        <v>166</v>
      </c>
      <c r="E17" s="24" t="s">
        <v>162</v>
      </c>
      <c r="F17" s="25">
        <v>0.518</v>
      </c>
      <c r="G17" s="26"/>
      <c r="H17" s="22">
        <f t="shared" si="0"/>
        <v>0</v>
      </c>
    </row>
    <row r="18" spans="1:8" s="1" customFormat="1" ht="24" customHeight="1" thickBot="1">
      <c r="A18" s="23">
        <v>7</v>
      </c>
      <c r="B18" s="24" t="s">
        <v>136</v>
      </c>
      <c r="C18" s="24" t="s">
        <v>167</v>
      </c>
      <c r="D18" s="24" t="s">
        <v>168</v>
      </c>
      <c r="E18" s="24" t="s">
        <v>162</v>
      </c>
      <c r="F18" s="25">
        <v>2.59</v>
      </c>
      <c r="G18" s="26"/>
      <c r="H18" s="22">
        <f t="shared" si="0"/>
        <v>0</v>
      </c>
    </row>
    <row r="19" spans="1:8" s="1" customFormat="1" ht="12" customHeight="1" thickBot="1">
      <c r="A19" s="27">
        <v>8</v>
      </c>
      <c r="B19" s="28" t="s">
        <v>136</v>
      </c>
      <c r="C19" s="28" t="s">
        <v>169</v>
      </c>
      <c r="D19" s="28" t="s">
        <v>170</v>
      </c>
      <c r="E19" s="28" t="s">
        <v>162</v>
      </c>
      <c r="F19" s="29">
        <v>0.518</v>
      </c>
      <c r="G19" s="30"/>
      <c r="H19" s="22">
        <f t="shared" si="0"/>
        <v>0</v>
      </c>
    </row>
    <row r="20" spans="1:8" s="1" customFormat="1" ht="21" customHeight="1" thickBot="1">
      <c r="A20" s="94"/>
      <c r="B20" s="95"/>
      <c r="C20" s="95" t="s">
        <v>173</v>
      </c>
      <c r="D20" s="95" t="s">
        <v>174</v>
      </c>
      <c r="E20" s="95"/>
      <c r="F20" s="96"/>
      <c r="G20" s="97"/>
      <c r="H20" s="99">
        <f>SUM(H21,H39,H47,H55,H72,H76)</f>
        <v>0</v>
      </c>
    </row>
    <row r="21" spans="1:8" s="1" customFormat="1" ht="21" customHeight="1" thickBot="1">
      <c r="A21" s="81"/>
      <c r="B21" s="82"/>
      <c r="C21" s="82" t="s">
        <v>249</v>
      </c>
      <c r="D21" s="82" t="s">
        <v>250</v>
      </c>
      <c r="E21" s="82"/>
      <c r="F21" s="83"/>
      <c r="G21" s="84"/>
      <c r="H21" s="100">
        <f>SUM(H22:H38)</f>
        <v>0</v>
      </c>
    </row>
    <row r="22" spans="1:8" s="1" customFormat="1" ht="24" customHeight="1" thickBot="1">
      <c r="A22" s="18">
        <v>9</v>
      </c>
      <c r="B22" s="19" t="s">
        <v>249</v>
      </c>
      <c r="C22" s="19" t="s">
        <v>251</v>
      </c>
      <c r="D22" s="19" t="s">
        <v>252</v>
      </c>
      <c r="E22" s="19" t="s">
        <v>53</v>
      </c>
      <c r="F22" s="20">
        <v>89</v>
      </c>
      <c r="G22" s="21"/>
      <c r="H22" s="22">
        <f t="shared" si="0"/>
        <v>0</v>
      </c>
    </row>
    <row r="23" spans="1:8" s="1" customFormat="1" ht="24" customHeight="1" thickBot="1">
      <c r="A23" s="27">
        <v>10</v>
      </c>
      <c r="B23" s="28" t="s">
        <v>249</v>
      </c>
      <c r="C23" s="28" t="s">
        <v>253</v>
      </c>
      <c r="D23" s="28" t="s">
        <v>254</v>
      </c>
      <c r="E23" s="28" t="s">
        <v>26</v>
      </c>
      <c r="F23" s="29">
        <v>881</v>
      </c>
      <c r="G23" s="30"/>
      <c r="H23" s="22">
        <f t="shared" si="0"/>
        <v>0</v>
      </c>
    </row>
    <row r="24" spans="1:8" s="1" customFormat="1" ht="12" customHeight="1" thickBot="1">
      <c r="A24" s="31">
        <v>11</v>
      </c>
      <c r="B24" s="32" t="s">
        <v>255</v>
      </c>
      <c r="C24" s="32" t="s">
        <v>256</v>
      </c>
      <c r="D24" s="32" t="s">
        <v>257</v>
      </c>
      <c r="E24" s="32" t="s">
        <v>26</v>
      </c>
      <c r="F24" s="33">
        <v>925.05</v>
      </c>
      <c r="G24" s="34"/>
      <c r="H24" s="22">
        <f t="shared" si="0"/>
        <v>0</v>
      </c>
    </row>
    <row r="25" spans="1:8" s="1" customFormat="1" ht="12" customHeight="1" thickBot="1">
      <c r="A25" s="13"/>
      <c r="B25" s="14"/>
      <c r="C25" s="14"/>
      <c r="D25" s="14" t="s">
        <v>258</v>
      </c>
      <c r="E25" s="14"/>
      <c r="F25" s="15">
        <v>925.05</v>
      </c>
      <c r="G25" s="16"/>
      <c r="H25" s="22"/>
    </row>
    <row r="26" spans="1:8" s="1" customFormat="1" ht="24" customHeight="1" thickBot="1">
      <c r="A26" s="8">
        <v>12</v>
      </c>
      <c r="B26" s="9" t="s">
        <v>249</v>
      </c>
      <c r="C26" s="9" t="s">
        <v>259</v>
      </c>
      <c r="D26" s="9" t="s">
        <v>260</v>
      </c>
      <c r="E26" s="9" t="s">
        <v>26</v>
      </c>
      <c r="F26" s="10">
        <v>881</v>
      </c>
      <c r="G26" s="11"/>
      <c r="H26" s="22">
        <f t="shared" si="0"/>
        <v>0</v>
      </c>
    </row>
    <row r="27" spans="1:8" s="1" customFormat="1" ht="12" customHeight="1" thickBot="1">
      <c r="A27" s="31">
        <v>13</v>
      </c>
      <c r="B27" s="32" t="s">
        <v>189</v>
      </c>
      <c r="C27" s="32" t="s">
        <v>261</v>
      </c>
      <c r="D27" s="32" t="s">
        <v>262</v>
      </c>
      <c r="E27" s="32" t="s">
        <v>26</v>
      </c>
      <c r="F27" s="33">
        <v>1013.15</v>
      </c>
      <c r="G27" s="34"/>
      <c r="H27" s="22">
        <f t="shared" si="0"/>
        <v>0</v>
      </c>
    </row>
    <row r="28" spans="1:8" s="1" customFormat="1" ht="12" customHeight="1" thickBot="1">
      <c r="A28" s="13"/>
      <c r="B28" s="14"/>
      <c r="C28" s="14"/>
      <c r="D28" s="14" t="s">
        <v>263</v>
      </c>
      <c r="E28" s="14"/>
      <c r="F28" s="15">
        <v>1013.15</v>
      </c>
      <c r="G28" s="16"/>
      <c r="H28" s="22"/>
    </row>
    <row r="29" spans="1:8" s="1" customFormat="1" ht="12" customHeight="1" thickBot="1">
      <c r="A29" s="31">
        <v>14</v>
      </c>
      <c r="B29" s="32" t="s">
        <v>189</v>
      </c>
      <c r="C29" s="32" t="s">
        <v>264</v>
      </c>
      <c r="D29" s="32" t="s">
        <v>265</v>
      </c>
      <c r="E29" s="32" t="s">
        <v>26</v>
      </c>
      <c r="F29" s="33">
        <v>17.62</v>
      </c>
      <c r="G29" s="34"/>
      <c r="H29" s="22">
        <f t="shared" si="0"/>
        <v>0</v>
      </c>
    </row>
    <row r="30" spans="1:8" s="1" customFormat="1" ht="12" customHeight="1" thickBot="1">
      <c r="A30" s="13"/>
      <c r="B30" s="14"/>
      <c r="C30" s="14"/>
      <c r="D30" s="14" t="s">
        <v>266</v>
      </c>
      <c r="E30" s="14"/>
      <c r="F30" s="15">
        <v>17.62</v>
      </c>
      <c r="G30" s="16"/>
      <c r="H30" s="22"/>
    </row>
    <row r="31" spans="1:8" s="1" customFormat="1" ht="24" customHeight="1" thickBot="1">
      <c r="A31" s="18">
        <v>15</v>
      </c>
      <c r="B31" s="19" t="s">
        <v>249</v>
      </c>
      <c r="C31" s="19" t="s">
        <v>267</v>
      </c>
      <c r="D31" s="19" t="s">
        <v>268</v>
      </c>
      <c r="E31" s="19" t="s">
        <v>34</v>
      </c>
      <c r="F31" s="20">
        <v>441</v>
      </c>
      <c r="G31" s="21"/>
      <c r="H31" s="22">
        <f t="shared" si="0"/>
        <v>0</v>
      </c>
    </row>
    <row r="32" spans="1:8" s="1" customFormat="1" ht="24" customHeight="1" thickBot="1">
      <c r="A32" s="27">
        <v>16</v>
      </c>
      <c r="B32" s="28" t="s">
        <v>249</v>
      </c>
      <c r="C32" s="28" t="s">
        <v>269</v>
      </c>
      <c r="D32" s="28" t="s">
        <v>270</v>
      </c>
      <c r="E32" s="28" t="s">
        <v>53</v>
      </c>
      <c r="F32" s="29">
        <v>109.76</v>
      </c>
      <c r="G32" s="30"/>
      <c r="H32" s="22">
        <f t="shared" si="0"/>
        <v>0</v>
      </c>
    </row>
    <row r="33" spans="1:8" s="1" customFormat="1" ht="12" customHeight="1" thickBot="1">
      <c r="A33" s="13"/>
      <c r="B33" s="14"/>
      <c r="C33" s="14"/>
      <c r="D33" s="14" t="s">
        <v>271</v>
      </c>
      <c r="E33" s="14"/>
      <c r="F33" s="15">
        <v>219.52</v>
      </c>
      <c r="G33" s="16"/>
      <c r="H33" s="22"/>
    </row>
    <row r="34" spans="1:8" s="1" customFormat="1" ht="24" customHeight="1" thickBot="1">
      <c r="A34" s="8">
        <v>17</v>
      </c>
      <c r="B34" s="9" t="s">
        <v>249</v>
      </c>
      <c r="C34" s="9" t="s">
        <v>272</v>
      </c>
      <c r="D34" s="9" t="s">
        <v>273</v>
      </c>
      <c r="E34" s="9" t="s">
        <v>53</v>
      </c>
      <c r="F34" s="10">
        <v>133.1</v>
      </c>
      <c r="G34" s="11"/>
      <c r="H34" s="22">
        <f t="shared" si="0"/>
        <v>0</v>
      </c>
    </row>
    <row r="35" spans="1:8" s="1" customFormat="1" ht="12" customHeight="1" thickBot="1">
      <c r="A35" s="13"/>
      <c r="B35" s="14"/>
      <c r="C35" s="14"/>
      <c r="D35" s="14" t="s">
        <v>274</v>
      </c>
      <c r="E35" s="14"/>
      <c r="F35" s="15">
        <v>266.2</v>
      </c>
      <c r="G35" s="16"/>
      <c r="H35" s="22"/>
    </row>
    <row r="36" spans="1:8" s="1" customFormat="1" ht="24" customHeight="1" thickBot="1">
      <c r="A36" s="8">
        <v>18</v>
      </c>
      <c r="B36" s="9" t="s">
        <v>249</v>
      </c>
      <c r="C36" s="9" t="s">
        <v>275</v>
      </c>
      <c r="D36" s="9" t="s">
        <v>276</v>
      </c>
      <c r="E36" s="9" t="s">
        <v>53</v>
      </c>
      <c r="F36" s="10">
        <v>109.76</v>
      </c>
      <c r="G36" s="11"/>
      <c r="H36" s="22">
        <f t="shared" si="0"/>
        <v>0</v>
      </c>
    </row>
    <row r="37" spans="1:8" s="1" customFormat="1" ht="12" customHeight="1" thickBot="1">
      <c r="A37" s="13"/>
      <c r="B37" s="14"/>
      <c r="C37" s="14"/>
      <c r="D37" s="14" t="s">
        <v>277</v>
      </c>
      <c r="E37" s="14"/>
      <c r="F37" s="15">
        <v>219.52</v>
      </c>
      <c r="G37" s="16"/>
      <c r="H37" s="22"/>
    </row>
    <row r="38" spans="1:8" s="1" customFormat="1" ht="12" customHeight="1" thickBot="1">
      <c r="A38" s="8">
        <v>19</v>
      </c>
      <c r="B38" s="9" t="s">
        <v>249</v>
      </c>
      <c r="C38" s="9" t="s">
        <v>278</v>
      </c>
      <c r="D38" s="9" t="s">
        <v>279</v>
      </c>
      <c r="E38" s="9" t="s">
        <v>162</v>
      </c>
      <c r="F38" s="10">
        <v>2.718</v>
      </c>
      <c r="G38" s="11"/>
      <c r="H38" s="22">
        <f t="shared" si="0"/>
        <v>0</v>
      </c>
    </row>
    <row r="39" spans="1:8" s="1" customFormat="1" ht="21" customHeight="1" thickBot="1">
      <c r="A39" s="81"/>
      <c r="B39" s="82"/>
      <c r="C39" s="82" t="s">
        <v>185</v>
      </c>
      <c r="D39" s="82" t="s">
        <v>186</v>
      </c>
      <c r="E39" s="82"/>
      <c r="F39" s="83"/>
      <c r="G39" s="84"/>
      <c r="H39" s="100">
        <f>SUM(H40:H46)</f>
        <v>0</v>
      </c>
    </row>
    <row r="40" spans="1:8" s="1" customFormat="1" ht="24" customHeight="1" thickBot="1">
      <c r="A40" s="8">
        <v>20</v>
      </c>
      <c r="B40" s="9" t="s">
        <v>185</v>
      </c>
      <c r="C40" s="9" t="s">
        <v>280</v>
      </c>
      <c r="D40" s="9" t="s">
        <v>281</v>
      </c>
      <c r="E40" s="9" t="s">
        <v>26</v>
      </c>
      <c r="F40" s="10">
        <v>881</v>
      </c>
      <c r="G40" s="11"/>
      <c r="H40" s="22">
        <f t="shared" si="0"/>
        <v>0</v>
      </c>
    </row>
    <row r="41" spans="1:8" s="1" customFormat="1" ht="24" customHeight="1" thickBot="1">
      <c r="A41" s="31">
        <v>21</v>
      </c>
      <c r="B41" s="32" t="s">
        <v>189</v>
      </c>
      <c r="C41" s="32" t="s">
        <v>282</v>
      </c>
      <c r="D41" s="32" t="s">
        <v>283</v>
      </c>
      <c r="E41" s="32" t="s">
        <v>26</v>
      </c>
      <c r="F41" s="33">
        <v>898.62</v>
      </c>
      <c r="G41" s="34"/>
      <c r="H41" s="22">
        <f t="shared" si="0"/>
        <v>0</v>
      </c>
    </row>
    <row r="42" spans="1:8" s="1" customFormat="1" ht="12" customHeight="1" thickBot="1">
      <c r="A42" s="13"/>
      <c r="B42" s="14"/>
      <c r="C42" s="14"/>
      <c r="D42" s="14" t="s">
        <v>284</v>
      </c>
      <c r="E42" s="14"/>
      <c r="F42" s="15">
        <v>898.62</v>
      </c>
      <c r="G42" s="16"/>
      <c r="H42" s="22">
        <f t="shared" si="0"/>
        <v>0</v>
      </c>
    </row>
    <row r="43" spans="1:8" s="1" customFormat="1" ht="24" customHeight="1" thickBot="1">
      <c r="A43" s="8">
        <v>22</v>
      </c>
      <c r="B43" s="9" t="s">
        <v>185</v>
      </c>
      <c r="C43" s="9" t="s">
        <v>285</v>
      </c>
      <c r="D43" s="9" t="s">
        <v>286</v>
      </c>
      <c r="E43" s="9" t="s">
        <v>26</v>
      </c>
      <c r="F43" s="10">
        <v>881</v>
      </c>
      <c r="G43" s="11"/>
      <c r="H43" s="22">
        <f t="shared" si="0"/>
        <v>0</v>
      </c>
    </row>
    <row r="44" spans="1:8" s="1" customFormat="1" ht="12" customHeight="1" thickBot="1">
      <c r="A44" s="31">
        <v>23</v>
      </c>
      <c r="B44" s="32" t="s">
        <v>189</v>
      </c>
      <c r="C44" s="32" t="s">
        <v>287</v>
      </c>
      <c r="D44" s="32" t="s">
        <v>288</v>
      </c>
      <c r="E44" s="32" t="s">
        <v>38</v>
      </c>
      <c r="F44" s="33">
        <v>126.728</v>
      </c>
      <c r="G44" s="34"/>
      <c r="H44" s="22">
        <f t="shared" si="0"/>
        <v>0</v>
      </c>
    </row>
    <row r="45" spans="1:8" s="1" customFormat="1" ht="12" customHeight="1" thickBot="1">
      <c r="A45" s="13"/>
      <c r="B45" s="14"/>
      <c r="C45" s="14"/>
      <c r="D45" s="14" t="s">
        <v>289</v>
      </c>
      <c r="E45" s="14"/>
      <c r="F45" s="15">
        <v>126.728</v>
      </c>
      <c r="G45" s="16"/>
      <c r="H45" s="22"/>
    </row>
    <row r="46" spans="1:8" s="1" customFormat="1" ht="12" customHeight="1" thickBot="1">
      <c r="A46" s="8">
        <v>24</v>
      </c>
      <c r="B46" s="9" t="s">
        <v>185</v>
      </c>
      <c r="C46" s="9" t="s">
        <v>195</v>
      </c>
      <c r="D46" s="9" t="s">
        <v>196</v>
      </c>
      <c r="E46" s="9" t="s">
        <v>162</v>
      </c>
      <c r="F46" s="10">
        <v>8.144</v>
      </c>
      <c r="G46" s="11"/>
      <c r="H46" s="22">
        <f t="shared" si="0"/>
        <v>0</v>
      </c>
    </row>
    <row r="47" spans="1:8" s="1" customFormat="1" ht="21" customHeight="1" thickBot="1">
      <c r="A47" s="81"/>
      <c r="B47" s="82"/>
      <c r="C47" s="82" t="s">
        <v>290</v>
      </c>
      <c r="D47" s="82" t="s">
        <v>291</v>
      </c>
      <c r="E47" s="82"/>
      <c r="F47" s="83"/>
      <c r="G47" s="84"/>
      <c r="H47" s="100">
        <f>SUM(H48:H54)</f>
        <v>0</v>
      </c>
    </row>
    <row r="48" spans="1:8" s="1" customFormat="1" ht="12" customHeight="1" thickBot="1">
      <c r="A48" s="18">
        <v>25</v>
      </c>
      <c r="B48" s="19" t="s">
        <v>290</v>
      </c>
      <c r="C48" s="19" t="s">
        <v>292</v>
      </c>
      <c r="D48" s="19" t="s">
        <v>293</v>
      </c>
      <c r="E48" s="19" t="s">
        <v>53</v>
      </c>
      <c r="F48" s="20">
        <v>16</v>
      </c>
      <c r="G48" s="21"/>
      <c r="H48" s="22">
        <f t="shared" si="0"/>
        <v>0</v>
      </c>
    </row>
    <row r="49" spans="1:8" s="1" customFormat="1" ht="12" customHeight="1" thickBot="1">
      <c r="A49" s="23">
        <v>26</v>
      </c>
      <c r="B49" s="24" t="s">
        <v>290</v>
      </c>
      <c r="C49" s="24" t="s">
        <v>294</v>
      </c>
      <c r="D49" s="24" t="s">
        <v>295</v>
      </c>
      <c r="E49" s="24" t="s">
        <v>53</v>
      </c>
      <c r="F49" s="25">
        <v>5</v>
      </c>
      <c r="G49" s="26"/>
      <c r="H49" s="22">
        <f t="shared" si="0"/>
        <v>0</v>
      </c>
    </row>
    <row r="50" spans="1:8" s="1" customFormat="1" ht="12" customHeight="1" thickBot="1">
      <c r="A50" s="23">
        <v>27</v>
      </c>
      <c r="B50" s="24" t="s">
        <v>290</v>
      </c>
      <c r="C50" s="24" t="s">
        <v>296</v>
      </c>
      <c r="D50" s="24" t="s">
        <v>297</v>
      </c>
      <c r="E50" s="24" t="s">
        <v>53</v>
      </c>
      <c r="F50" s="25">
        <v>6</v>
      </c>
      <c r="G50" s="26"/>
      <c r="H50" s="22">
        <f t="shared" si="0"/>
        <v>0</v>
      </c>
    </row>
    <row r="51" spans="1:8" s="1" customFormat="1" ht="12" customHeight="1" thickBot="1">
      <c r="A51" s="23">
        <v>28</v>
      </c>
      <c r="B51" s="24" t="s">
        <v>290</v>
      </c>
      <c r="C51" s="24" t="s">
        <v>298</v>
      </c>
      <c r="D51" s="24" t="s">
        <v>299</v>
      </c>
      <c r="E51" s="24" t="s">
        <v>53</v>
      </c>
      <c r="F51" s="25">
        <v>2</v>
      </c>
      <c r="G51" s="26"/>
      <c r="H51" s="22">
        <f t="shared" si="0"/>
        <v>0</v>
      </c>
    </row>
    <row r="52" spans="1:8" s="1" customFormat="1" ht="24" customHeight="1" thickBot="1">
      <c r="A52" s="27">
        <v>29</v>
      </c>
      <c r="B52" s="28" t="s">
        <v>290</v>
      </c>
      <c r="C52" s="28" t="s">
        <v>300</v>
      </c>
      <c r="D52" s="28" t="s">
        <v>301</v>
      </c>
      <c r="E52" s="28" t="s">
        <v>53</v>
      </c>
      <c r="F52" s="29">
        <v>6</v>
      </c>
      <c r="G52" s="30"/>
      <c r="H52" s="22">
        <f t="shared" si="0"/>
        <v>0</v>
      </c>
    </row>
    <row r="53" spans="1:8" s="1" customFormat="1" ht="30" customHeight="1" thickBot="1">
      <c r="A53" s="35"/>
      <c r="B53" s="36"/>
      <c r="C53" s="36"/>
      <c r="D53" s="36" t="s">
        <v>302</v>
      </c>
      <c r="E53" s="36"/>
      <c r="F53" s="37"/>
      <c r="G53" s="38"/>
      <c r="H53" s="22"/>
    </row>
    <row r="54" spans="1:8" s="1" customFormat="1" ht="12" customHeight="1" thickBot="1">
      <c r="A54" s="8">
        <v>30</v>
      </c>
      <c r="B54" s="9" t="s">
        <v>290</v>
      </c>
      <c r="C54" s="9" t="s">
        <v>303</v>
      </c>
      <c r="D54" s="9" t="s">
        <v>304</v>
      </c>
      <c r="E54" s="9" t="s">
        <v>162</v>
      </c>
      <c r="F54" s="10">
        <v>0.334</v>
      </c>
      <c r="G54" s="11"/>
      <c r="H54" s="22">
        <f t="shared" si="0"/>
        <v>0</v>
      </c>
    </row>
    <row r="55" spans="1:8" s="1" customFormat="1" ht="21" customHeight="1" thickBot="1">
      <c r="A55" s="81"/>
      <c r="B55" s="82"/>
      <c r="C55" s="82" t="s">
        <v>305</v>
      </c>
      <c r="D55" s="82" t="s">
        <v>306</v>
      </c>
      <c r="E55" s="82"/>
      <c r="F55" s="83"/>
      <c r="G55" s="84"/>
      <c r="H55" s="100">
        <f>SUM(H56:H71)</f>
        <v>0</v>
      </c>
    </row>
    <row r="56" spans="1:8" s="1" customFormat="1" ht="24" customHeight="1" thickBot="1">
      <c r="A56" s="8">
        <v>31</v>
      </c>
      <c r="B56" s="9" t="s">
        <v>305</v>
      </c>
      <c r="C56" s="9" t="s">
        <v>307</v>
      </c>
      <c r="D56" s="9" t="s">
        <v>308</v>
      </c>
      <c r="E56" s="9" t="s">
        <v>34</v>
      </c>
      <c r="F56" s="10">
        <v>221</v>
      </c>
      <c r="G56" s="11"/>
      <c r="H56" s="22">
        <f t="shared" si="0"/>
        <v>0</v>
      </c>
    </row>
    <row r="57" spans="1:8" s="1" customFormat="1" ht="12" customHeight="1" thickBot="1">
      <c r="A57" s="44">
        <v>32</v>
      </c>
      <c r="B57" s="45" t="s">
        <v>309</v>
      </c>
      <c r="C57" s="45" t="s">
        <v>310</v>
      </c>
      <c r="D57" s="45" t="s">
        <v>311</v>
      </c>
      <c r="E57" s="45" t="s">
        <v>26</v>
      </c>
      <c r="F57" s="46">
        <v>214.37</v>
      </c>
      <c r="G57" s="47"/>
      <c r="H57" s="22">
        <f t="shared" si="0"/>
        <v>0</v>
      </c>
    </row>
    <row r="58" spans="1:8" s="1" customFormat="1" ht="12" customHeight="1" thickBot="1">
      <c r="A58" s="48">
        <v>33</v>
      </c>
      <c r="B58" s="49" t="s">
        <v>309</v>
      </c>
      <c r="C58" s="49" t="s">
        <v>312</v>
      </c>
      <c r="D58" s="49" t="s">
        <v>313</v>
      </c>
      <c r="E58" s="49" t="s">
        <v>26</v>
      </c>
      <c r="F58" s="50">
        <v>34.321</v>
      </c>
      <c r="G58" s="51"/>
      <c r="H58" s="22">
        <f t="shared" si="0"/>
        <v>0</v>
      </c>
    </row>
    <row r="59" spans="1:8" s="1" customFormat="1" ht="24" customHeight="1" thickBot="1">
      <c r="A59" s="8">
        <v>34</v>
      </c>
      <c r="B59" s="9" t="s">
        <v>305</v>
      </c>
      <c r="C59" s="9" t="s">
        <v>314</v>
      </c>
      <c r="D59" s="9" t="s">
        <v>315</v>
      </c>
      <c r="E59" s="9" t="s">
        <v>26</v>
      </c>
      <c r="F59" s="10">
        <v>5.368</v>
      </c>
      <c r="G59" s="11"/>
      <c r="H59" s="22">
        <f t="shared" si="0"/>
        <v>0</v>
      </c>
    </row>
    <row r="60" spans="1:8" s="1" customFormat="1" ht="12" customHeight="1" thickBot="1">
      <c r="A60" s="52"/>
      <c r="B60" s="53"/>
      <c r="C60" s="53"/>
      <c r="D60" s="53" t="s">
        <v>316</v>
      </c>
      <c r="E60" s="53"/>
      <c r="F60" s="54">
        <v>5.368</v>
      </c>
      <c r="G60" s="55"/>
      <c r="H60" s="22"/>
    </row>
    <row r="61" spans="1:8" s="1" customFormat="1" ht="12" customHeight="1" thickBot="1">
      <c r="A61" s="56"/>
      <c r="B61" s="57"/>
      <c r="C61" s="57"/>
      <c r="D61" s="57" t="s">
        <v>317</v>
      </c>
      <c r="E61" s="57"/>
      <c r="F61" s="58">
        <v>1.8447</v>
      </c>
      <c r="G61" s="59"/>
      <c r="H61" s="22"/>
    </row>
    <row r="62" spans="1:8" s="1" customFormat="1" ht="12" customHeight="1" thickBot="1">
      <c r="A62" s="56"/>
      <c r="B62" s="57"/>
      <c r="C62" s="57"/>
      <c r="D62" s="57" t="s">
        <v>318</v>
      </c>
      <c r="E62" s="57"/>
      <c r="F62" s="58">
        <v>1.4518</v>
      </c>
      <c r="G62" s="59"/>
      <c r="H62" s="22"/>
    </row>
    <row r="63" spans="1:8" s="1" customFormat="1" ht="12" customHeight="1" thickBot="1">
      <c r="A63" s="56"/>
      <c r="B63" s="57"/>
      <c r="C63" s="57"/>
      <c r="D63" s="57" t="s">
        <v>319</v>
      </c>
      <c r="E63" s="57"/>
      <c r="F63" s="58">
        <v>1.7766</v>
      </c>
      <c r="G63" s="59"/>
      <c r="H63" s="22"/>
    </row>
    <row r="64" spans="1:8" s="1" customFormat="1" ht="12" customHeight="1" thickBot="1">
      <c r="A64" s="56"/>
      <c r="B64" s="57"/>
      <c r="C64" s="57"/>
      <c r="D64" s="57" t="s">
        <v>320</v>
      </c>
      <c r="E64" s="57"/>
      <c r="F64" s="58">
        <v>1.7544</v>
      </c>
      <c r="G64" s="59"/>
      <c r="H64" s="22"/>
    </row>
    <row r="65" spans="1:8" s="1" customFormat="1" ht="12" customHeight="1" thickBot="1">
      <c r="A65" s="56"/>
      <c r="B65" s="57"/>
      <c r="C65" s="57"/>
      <c r="D65" s="57" t="s">
        <v>321</v>
      </c>
      <c r="E65" s="57"/>
      <c r="F65" s="58">
        <v>1.6764</v>
      </c>
      <c r="G65" s="59"/>
      <c r="H65" s="22"/>
    </row>
    <row r="66" spans="1:8" s="1" customFormat="1" ht="12" customHeight="1" thickBot="1">
      <c r="A66" s="56"/>
      <c r="B66" s="57"/>
      <c r="C66" s="57"/>
      <c r="D66" s="57" t="s">
        <v>322</v>
      </c>
      <c r="E66" s="57"/>
      <c r="F66" s="58">
        <v>1.7028</v>
      </c>
      <c r="G66" s="59"/>
      <c r="H66" s="22"/>
    </row>
    <row r="67" spans="1:8" s="1" customFormat="1" ht="12" customHeight="1" thickBot="1">
      <c r="A67" s="56"/>
      <c r="B67" s="57"/>
      <c r="C67" s="57"/>
      <c r="D67" s="57" t="s">
        <v>323</v>
      </c>
      <c r="E67" s="57"/>
      <c r="F67" s="58">
        <v>1.7399</v>
      </c>
      <c r="G67" s="59"/>
      <c r="H67" s="22"/>
    </row>
    <row r="68" spans="1:8" s="1" customFormat="1" ht="12" customHeight="1" thickBot="1">
      <c r="A68" s="60"/>
      <c r="B68" s="61"/>
      <c r="C68" s="61"/>
      <c r="D68" s="61" t="s">
        <v>324</v>
      </c>
      <c r="E68" s="61"/>
      <c r="F68" s="62">
        <v>17.3146</v>
      </c>
      <c r="G68" s="63"/>
      <c r="H68" s="22"/>
    </row>
    <row r="69" spans="1:8" s="1" customFormat="1" ht="12" customHeight="1" thickBot="1">
      <c r="A69" s="31">
        <v>35</v>
      </c>
      <c r="B69" s="32" t="s">
        <v>309</v>
      </c>
      <c r="C69" s="32" t="s">
        <v>310</v>
      </c>
      <c r="D69" s="32" t="s">
        <v>311</v>
      </c>
      <c r="E69" s="32" t="s">
        <v>26</v>
      </c>
      <c r="F69" s="33">
        <v>5.905</v>
      </c>
      <c r="G69" s="34"/>
      <c r="H69" s="22">
        <f t="shared" si="0"/>
        <v>0</v>
      </c>
    </row>
    <row r="70" spans="1:8" s="1" customFormat="1" ht="12" customHeight="1" thickBot="1">
      <c r="A70" s="13"/>
      <c r="B70" s="14"/>
      <c r="C70" s="14"/>
      <c r="D70" s="14" t="s">
        <v>325</v>
      </c>
      <c r="E70" s="14"/>
      <c r="F70" s="15">
        <v>5.905</v>
      </c>
      <c r="G70" s="16"/>
      <c r="H70" s="22"/>
    </row>
    <row r="71" spans="1:8" s="1" customFormat="1" ht="12" customHeight="1" thickBot="1">
      <c r="A71" s="8">
        <v>36</v>
      </c>
      <c r="B71" s="9" t="s">
        <v>305</v>
      </c>
      <c r="C71" s="9" t="s">
        <v>326</v>
      </c>
      <c r="D71" s="9" t="s">
        <v>327</v>
      </c>
      <c r="E71" s="9" t="s">
        <v>162</v>
      </c>
      <c r="F71" s="10">
        <v>4.694</v>
      </c>
      <c r="G71" s="11"/>
      <c r="H71" s="22">
        <f t="shared" si="0"/>
        <v>0</v>
      </c>
    </row>
    <row r="72" spans="1:8" s="1" customFormat="1" ht="21" customHeight="1" thickBot="1">
      <c r="A72" s="81"/>
      <c r="B72" s="82"/>
      <c r="C72" s="82" t="s">
        <v>197</v>
      </c>
      <c r="D72" s="82" t="s">
        <v>198</v>
      </c>
      <c r="E72" s="82"/>
      <c r="F72" s="83"/>
      <c r="G72" s="84"/>
      <c r="H72" s="100">
        <f>SUM(H73:H75)</f>
        <v>0</v>
      </c>
    </row>
    <row r="73" spans="1:8" s="1" customFormat="1" ht="12" customHeight="1" thickBot="1">
      <c r="A73" s="18">
        <v>37</v>
      </c>
      <c r="B73" s="19" t="s">
        <v>197</v>
      </c>
      <c r="C73" s="19" t="s">
        <v>328</v>
      </c>
      <c r="D73" s="19" t="s">
        <v>329</v>
      </c>
      <c r="E73" s="19" t="s">
        <v>34</v>
      </c>
      <c r="F73" s="20">
        <v>12.2</v>
      </c>
      <c r="G73" s="21"/>
      <c r="H73" s="22">
        <f t="shared" si="0"/>
        <v>0</v>
      </c>
    </row>
    <row r="74" spans="1:8" s="1" customFormat="1" ht="12" customHeight="1" thickBot="1">
      <c r="A74" s="23">
        <v>38</v>
      </c>
      <c r="B74" s="24" t="s">
        <v>197</v>
      </c>
      <c r="C74" s="24" t="s">
        <v>330</v>
      </c>
      <c r="D74" s="24" t="s">
        <v>331</v>
      </c>
      <c r="E74" s="24" t="s">
        <v>34</v>
      </c>
      <c r="F74" s="25">
        <v>221</v>
      </c>
      <c r="G74" s="26"/>
      <c r="H74" s="22">
        <f t="shared" si="0"/>
        <v>0</v>
      </c>
    </row>
    <row r="75" spans="1:8" s="1" customFormat="1" ht="18" customHeight="1" thickBot="1">
      <c r="A75" s="27">
        <v>39</v>
      </c>
      <c r="B75" s="28" t="s">
        <v>197</v>
      </c>
      <c r="C75" s="28" t="s">
        <v>204</v>
      </c>
      <c r="D75" s="28" t="s">
        <v>358</v>
      </c>
      <c r="E75" s="28" t="s">
        <v>162</v>
      </c>
      <c r="F75" s="29">
        <v>0.007</v>
      </c>
      <c r="G75" s="30"/>
      <c r="H75" s="22">
        <f t="shared" si="0"/>
        <v>0</v>
      </c>
    </row>
    <row r="76" spans="1:8" s="1" customFormat="1" ht="21" customHeight="1" thickBot="1">
      <c r="A76" s="81"/>
      <c r="B76" s="82"/>
      <c r="C76" s="82" t="s">
        <v>206</v>
      </c>
      <c r="D76" s="82" t="s">
        <v>207</v>
      </c>
      <c r="E76" s="82"/>
      <c r="F76" s="83"/>
      <c r="G76" s="84"/>
      <c r="H76" s="100">
        <f>SUM(H77:H79)</f>
        <v>0</v>
      </c>
    </row>
    <row r="77" spans="1:8" s="1" customFormat="1" ht="24" customHeight="1" thickBot="1">
      <c r="A77" s="8">
        <v>40</v>
      </c>
      <c r="B77" s="9" t="s">
        <v>206</v>
      </c>
      <c r="C77" s="9" t="s">
        <v>332</v>
      </c>
      <c r="D77" s="9" t="s">
        <v>333</v>
      </c>
      <c r="E77" s="9" t="s">
        <v>53</v>
      </c>
      <c r="F77" s="10">
        <v>1</v>
      </c>
      <c r="G77" s="11"/>
      <c r="H77" s="22">
        <f>F77*G77</f>
        <v>0</v>
      </c>
    </row>
    <row r="78" spans="1:8" s="1" customFormat="1" ht="12" customHeight="1" thickBot="1">
      <c r="A78" s="31">
        <v>41</v>
      </c>
      <c r="B78" s="32" t="s">
        <v>334</v>
      </c>
      <c r="C78" s="32" t="s">
        <v>335</v>
      </c>
      <c r="D78" s="32" t="s">
        <v>336</v>
      </c>
      <c r="E78" s="32" t="s">
        <v>53</v>
      </c>
      <c r="F78" s="33">
        <v>1</v>
      </c>
      <c r="G78" s="34"/>
      <c r="H78" s="22">
        <f>F78*G78</f>
        <v>0</v>
      </c>
    </row>
    <row r="79" spans="1:8" s="1" customFormat="1" ht="24" customHeight="1" thickBot="1">
      <c r="A79" s="8">
        <v>42</v>
      </c>
      <c r="B79" s="9" t="s">
        <v>206</v>
      </c>
      <c r="C79" s="9" t="s">
        <v>228</v>
      </c>
      <c r="D79" s="9" t="s">
        <v>229</v>
      </c>
      <c r="E79" s="9" t="s">
        <v>162</v>
      </c>
      <c r="F79" s="10">
        <v>0.02</v>
      </c>
      <c r="G79" s="11"/>
      <c r="H79" s="22">
        <f>F79*G79</f>
        <v>0</v>
      </c>
    </row>
    <row r="80" spans="1:8" s="1" customFormat="1" ht="21" customHeight="1">
      <c r="A80" s="40"/>
      <c r="B80" s="41"/>
      <c r="C80" s="41"/>
      <c r="D80" s="41" t="s">
        <v>242</v>
      </c>
      <c r="E80" s="41"/>
      <c r="F80" s="42"/>
      <c r="G80" s="43"/>
      <c r="H80" s="43">
        <f>SUM(H10,H20)</f>
        <v>0</v>
      </c>
    </row>
  </sheetData>
  <sheetProtection/>
  <printOptions/>
  <pageMargins left="0.39375001192092896" right="0.39375001192092896" top="0.7875000238418579" bottom="0.7875000238418579" header="0" footer="0"/>
  <pageSetup blackAndWhite="1" fitToHeight="10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tabSelected="1" zoomScale="110" zoomScaleNormal="110" zoomScalePageLayoutView="0" workbookViewId="0" topLeftCell="A10">
      <selection activeCell="K17" sqref="K17"/>
    </sheetView>
  </sheetViews>
  <sheetFormatPr defaultColWidth="10.66015625" defaultRowHeight="12" customHeight="1"/>
  <cols>
    <col min="1" max="1" width="5.83203125" style="2" customWidth="1"/>
    <col min="2" max="2" width="46.83203125" style="2" customWidth="1"/>
    <col min="3" max="4" width="8.33203125" style="2" customWidth="1"/>
    <col min="5" max="5" width="11.16015625" style="2" customWidth="1"/>
    <col min="6" max="6" width="12.16015625" style="2" bestFit="1" customWidth="1"/>
    <col min="7" max="7" width="10.33203125" style="2" customWidth="1"/>
    <col min="8" max="8" width="11.66015625" style="2" customWidth="1"/>
    <col min="9" max="9" width="16.83203125" style="2" customWidth="1"/>
    <col min="10" max="16384" width="10.66015625" style="2" customWidth="1"/>
  </cols>
  <sheetData>
    <row r="1" spans="1:9" s="1" customFormat="1" ht="18.75" customHeight="1">
      <c r="A1" s="103" t="s">
        <v>0</v>
      </c>
      <c r="B1" s="104"/>
      <c r="C1" s="104"/>
      <c r="D1" s="104"/>
      <c r="E1" s="104"/>
      <c r="F1" s="104"/>
      <c r="G1" s="104"/>
      <c r="H1" s="104"/>
      <c r="I1" s="105"/>
    </row>
    <row r="2" spans="1:9" s="1" customFormat="1" ht="19.5" customHeight="1">
      <c r="A2" s="106" t="s">
        <v>359</v>
      </c>
      <c r="B2" s="107"/>
      <c r="C2" s="107"/>
      <c r="D2" s="107"/>
      <c r="E2" s="107"/>
      <c r="F2" s="107"/>
      <c r="G2" s="107"/>
      <c r="H2" s="107"/>
      <c r="I2" s="108"/>
    </row>
    <row r="3" spans="1:9" s="1" customFormat="1" ht="16.5" customHeight="1">
      <c r="A3" s="106" t="s">
        <v>360</v>
      </c>
      <c r="B3" s="107"/>
      <c r="C3" s="107"/>
      <c r="D3" s="107"/>
      <c r="E3" s="107"/>
      <c r="F3" s="107"/>
      <c r="G3" s="107"/>
      <c r="H3" s="107"/>
      <c r="I3" s="108"/>
    </row>
    <row r="4" spans="1:9" s="1" customFormat="1" ht="12.75" customHeight="1" thickBot="1">
      <c r="A4" s="106" t="s">
        <v>361</v>
      </c>
      <c r="B4" s="107"/>
      <c r="C4" s="107"/>
      <c r="D4" s="107"/>
      <c r="E4" s="107"/>
      <c r="F4" s="107"/>
      <c r="G4" s="107"/>
      <c r="H4" s="107"/>
      <c r="I4" s="108"/>
    </row>
    <row r="5" spans="1:9" s="1" customFormat="1" ht="12" customHeight="1" hidden="1" thickBot="1">
      <c r="A5" s="109"/>
      <c r="B5" s="110"/>
      <c r="C5" s="110"/>
      <c r="D5" s="110"/>
      <c r="E5" s="110"/>
      <c r="F5" s="110"/>
      <c r="G5" s="110"/>
      <c r="H5" s="110"/>
      <c r="I5" s="111" t="s">
        <v>362</v>
      </c>
    </row>
    <row r="6" spans="1:9" s="1" customFormat="1" ht="11.25" customHeight="1" hidden="1" thickBot="1">
      <c r="A6" s="109"/>
      <c r="B6" s="110"/>
      <c r="C6" s="110"/>
      <c r="D6" s="110"/>
      <c r="E6" s="110"/>
      <c r="F6" s="110"/>
      <c r="G6" s="110"/>
      <c r="H6" s="110"/>
      <c r="I6" s="111"/>
    </row>
    <row r="7" spans="1:9" s="1" customFormat="1" ht="24.75" customHeight="1" thickBot="1">
      <c r="A7" s="112" t="s">
        <v>4</v>
      </c>
      <c r="B7" s="113" t="s">
        <v>7</v>
      </c>
      <c r="C7" s="113" t="s">
        <v>9</v>
      </c>
      <c r="D7" s="113"/>
      <c r="E7" s="113" t="s">
        <v>10</v>
      </c>
      <c r="F7" s="113" t="s">
        <v>383</v>
      </c>
      <c r="G7" s="113" t="s">
        <v>384</v>
      </c>
      <c r="H7" s="113" t="s">
        <v>385</v>
      </c>
      <c r="I7" s="114" t="s">
        <v>386</v>
      </c>
    </row>
    <row r="8" spans="1:9" s="1" customFormat="1" ht="3.75" customHeight="1" hidden="1" thickBot="1">
      <c r="A8" s="115"/>
      <c r="B8" s="116"/>
      <c r="C8" s="116"/>
      <c r="D8" s="116"/>
      <c r="E8" s="116"/>
      <c r="F8" s="116"/>
      <c r="G8" s="116"/>
      <c r="H8" s="116"/>
      <c r="I8" s="117"/>
    </row>
    <row r="9" spans="1:12" s="1" customFormat="1" ht="21" customHeight="1" thickBot="1">
      <c r="A9" s="158" t="s">
        <v>363</v>
      </c>
      <c r="B9" s="159"/>
      <c r="C9" s="159"/>
      <c r="D9" s="159"/>
      <c r="E9" s="159"/>
      <c r="F9" s="159"/>
      <c r="G9" s="159"/>
      <c r="H9" s="159"/>
      <c r="I9" s="160"/>
      <c r="L9" s="132"/>
    </row>
    <row r="10" spans="1:9" s="1" customFormat="1" ht="18" customHeight="1">
      <c r="A10" s="118">
        <v>1</v>
      </c>
      <c r="B10" s="119" t="s">
        <v>364</v>
      </c>
      <c r="C10" s="120">
        <v>1</v>
      </c>
      <c r="D10" s="120" t="s">
        <v>389</v>
      </c>
      <c r="E10" s="121"/>
      <c r="F10" s="121">
        <f>C10*E10</f>
        <v>0</v>
      </c>
      <c r="G10" s="131">
        <v>0.15</v>
      </c>
      <c r="H10" s="130">
        <f>F10*G10</f>
        <v>0</v>
      </c>
      <c r="I10" s="122">
        <f>F10+H10</f>
        <v>0</v>
      </c>
    </row>
    <row r="11" spans="1:9" s="1" customFormat="1" ht="20.25" customHeight="1">
      <c r="A11" s="123">
        <v>2</v>
      </c>
      <c r="B11" s="124" t="s">
        <v>365</v>
      </c>
      <c r="C11" s="125">
        <v>1</v>
      </c>
      <c r="D11" s="125" t="s">
        <v>389</v>
      </c>
      <c r="E11" s="126"/>
      <c r="F11" s="121">
        <f aca="true" t="shared" si="0" ref="F11:F26">C11*E11</f>
        <v>0</v>
      </c>
      <c r="G11" s="133">
        <v>0.1</v>
      </c>
      <c r="H11" s="130">
        <f aca="true" t="shared" si="1" ref="H11:H26">F11*G11</f>
        <v>0</v>
      </c>
      <c r="I11" s="122">
        <f aca="true" t="shared" si="2" ref="I11:I26">F11+H11</f>
        <v>0</v>
      </c>
    </row>
    <row r="12" spans="1:9" s="1" customFormat="1" ht="18" customHeight="1">
      <c r="A12" s="123">
        <v>3</v>
      </c>
      <c r="B12" s="124" t="s">
        <v>366</v>
      </c>
      <c r="C12" s="125">
        <v>1</v>
      </c>
      <c r="D12" s="125" t="s">
        <v>389</v>
      </c>
      <c r="E12" s="126"/>
      <c r="F12" s="121">
        <f t="shared" si="0"/>
        <v>0</v>
      </c>
      <c r="G12" s="133"/>
      <c r="H12" s="130">
        <f t="shared" si="1"/>
        <v>0</v>
      </c>
      <c r="I12" s="122">
        <f t="shared" si="2"/>
        <v>0</v>
      </c>
    </row>
    <row r="13" spans="1:9" s="1" customFormat="1" ht="18.75" customHeight="1">
      <c r="A13" s="123">
        <v>4</v>
      </c>
      <c r="B13" s="124" t="s">
        <v>367</v>
      </c>
      <c r="C13" s="125">
        <v>1</v>
      </c>
      <c r="D13" s="125" t="s">
        <v>389</v>
      </c>
      <c r="E13" s="126"/>
      <c r="F13" s="121">
        <f t="shared" si="0"/>
        <v>0</v>
      </c>
      <c r="G13" s="133"/>
      <c r="H13" s="130">
        <f t="shared" si="1"/>
        <v>0</v>
      </c>
      <c r="I13" s="122">
        <f t="shared" si="2"/>
        <v>0</v>
      </c>
    </row>
    <row r="14" spans="1:9" s="1" customFormat="1" ht="18" customHeight="1">
      <c r="A14" s="123">
        <v>5</v>
      </c>
      <c r="B14" s="124" t="s">
        <v>368</v>
      </c>
      <c r="C14" s="125">
        <v>1</v>
      </c>
      <c r="D14" s="125" t="s">
        <v>389</v>
      </c>
      <c r="E14" s="126"/>
      <c r="F14" s="121">
        <f t="shared" si="0"/>
        <v>0</v>
      </c>
      <c r="G14" s="133"/>
      <c r="H14" s="130">
        <f t="shared" si="1"/>
        <v>0</v>
      </c>
      <c r="I14" s="122">
        <f t="shared" si="2"/>
        <v>0</v>
      </c>
    </row>
    <row r="15" spans="1:9" s="1" customFormat="1" ht="18.75" customHeight="1">
      <c r="A15" s="123">
        <v>6</v>
      </c>
      <c r="B15" s="124" t="s">
        <v>369</v>
      </c>
      <c r="C15" s="125">
        <v>1</v>
      </c>
      <c r="D15" s="125" t="s">
        <v>389</v>
      </c>
      <c r="E15" s="126"/>
      <c r="F15" s="121">
        <f t="shared" si="0"/>
        <v>0</v>
      </c>
      <c r="G15" s="133"/>
      <c r="H15" s="130">
        <f t="shared" si="1"/>
        <v>0</v>
      </c>
      <c r="I15" s="122">
        <f t="shared" si="2"/>
        <v>0</v>
      </c>
    </row>
    <row r="16" spans="1:9" s="1" customFormat="1" ht="17.25" customHeight="1">
      <c r="A16" s="123">
        <v>7</v>
      </c>
      <c r="B16" s="124" t="s">
        <v>370</v>
      </c>
      <c r="C16" s="125">
        <v>3</v>
      </c>
      <c r="D16" s="125" t="s">
        <v>389</v>
      </c>
      <c r="E16" s="126"/>
      <c r="F16" s="121">
        <f t="shared" si="0"/>
        <v>0</v>
      </c>
      <c r="G16" s="133"/>
      <c r="H16" s="130">
        <f t="shared" si="1"/>
        <v>0</v>
      </c>
      <c r="I16" s="122">
        <f t="shared" si="2"/>
        <v>0</v>
      </c>
    </row>
    <row r="17" spans="1:9" s="1" customFormat="1" ht="17.25" customHeight="1">
      <c r="A17" s="123">
        <v>8</v>
      </c>
      <c r="B17" s="124" t="s">
        <v>371</v>
      </c>
      <c r="C17" s="125">
        <v>1</v>
      </c>
      <c r="D17" s="125" t="s">
        <v>389</v>
      </c>
      <c r="E17" s="126"/>
      <c r="F17" s="121">
        <f t="shared" si="0"/>
        <v>0</v>
      </c>
      <c r="G17" s="133"/>
      <c r="H17" s="130">
        <f t="shared" si="1"/>
        <v>0</v>
      </c>
      <c r="I17" s="122">
        <f t="shared" si="2"/>
        <v>0</v>
      </c>
    </row>
    <row r="18" spans="1:9" s="1" customFormat="1" ht="17.25" customHeight="1">
      <c r="A18" s="123">
        <v>9</v>
      </c>
      <c r="B18" s="124" t="s">
        <v>372</v>
      </c>
      <c r="C18" s="125">
        <v>2</v>
      </c>
      <c r="D18" s="125" t="s">
        <v>389</v>
      </c>
      <c r="E18" s="126"/>
      <c r="F18" s="121">
        <f t="shared" si="0"/>
        <v>0</v>
      </c>
      <c r="G18" s="133"/>
      <c r="H18" s="130">
        <f t="shared" si="1"/>
        <v>0</v>
      </c>
      <c r="I18" s="122">
        <f t="shared" si="2"/>
        <v>0</v>
      </c>
    </row>
    <row r="19" spans="1:9" s="1" customFormat="1" ht="19.5" customHeight="1">
      <c r="A19" s="123">
        <v>10</v>
      </c>
      <c r="B19" s="124" t="s">
        <v>373</v>
      </c>
      <c r="C19" s="125">
        <v>1</v>
      </c>
      <c r="D19" s="125" t="s">
        <v>141</v>
      </c>
      <c r="E19" s="126"/>
      <c r="F19" s="121">
        <f t="shared" si="0"/>
        <v>0</v>
      </c>
      <c r="G19" s="133"/>
      <c r="H19" s="130">
        <f t="shared" si="1"/>
        <v>0</v>
      </c>
      <c r="I19" s="122">
        <f t="shared" si="2"/>
        <v>0</v>
      </c>
    </row>
    <row r="20" spans="1:9" s="1" customFormat="1" ht="19.5" customHeight="1">
      <c r="A20" s="123">
        <v>11</v>
      </c>
      <c r="B20" s="124" t="s">
        <v>387</v>
      </c>
      <c r="C20" s="125">
        <v>1</v>
      </c>
      <c r="D20" s="125" t="s">
        <v>389</v>
      </c>
      <c r="E20" s="129"/>
      <c r="F20" s="121">
        <f t="shared" si="0"/>
        <v>0</v>
      </c>
      <c r="G20" s="134"/>
      <c r="H20" s="130">
        <f t="shared" si="1"/>
        <v>0</v>
      </c>
      <c r="I20" s="122">
        <f t="shared" si="2"/>
        <v>0</v>
      </c>
    </row>
    <row r="21" spans="1:9" s="1" customFormat="1" ht="19.5" customHeight="1">
      <c r="A21" s="123">
        <v>12</v>
      </c>
      <c r="B21" s="124" t="s">
        <v>388</v>
      </c>
      <c r="C21" s="125">
        <v>2</v>
      </c>
      <c r="D21" s="125" t="s">
        <v>389</v>
      </c>
      <c r="E21" s="129"/>
      <c r="F21" s="121">
        <f t="shared" si="0"/>
        <v>0</v>
      </c>
      <c r="G21" s="134"/>
      <c r="H21" s="130">
        <f t="shared" si="1"/>
        <v>0</v>
      </c>
      <c r="I21" s="122">
        <f t="shared" si="2"/>
        <v>0</v>
      </c>
    </row>
    <row r="22" spans="1:9" s="1" customFormat="1" ht="18.75" customHeight="1">
      <c r="A22" s="123">
        <v>13</v>
      </c>
      <c r="B22" s="124" t="s">
        <v>374</v>
      </c>
      <c r="C22" s="125">
        <v>1</v>
      </c>
      <c r="D22" s="125" t="s">
        <v>141</v>
      </c>
      <c r="E22" s="126"/>
      <c r="F22" s="121">
        <f t="shared" si="0"/>
        <v>0</v>
      </c>
      <c r="G22" s="133"/>
      <c r="H22" s="130">
        <f t="shared" si="1"/>
        <v>0</v>
      </c>
      <c r="I22" s="122">
        <f t="shared" si="2"/>
        <v>0</v>
      </c>
    </row>
    <row r="23" spans="1:9" s="1" customFormat="1" ht="19.5" customHeight="1">
      <c r="A23" s="123">
        <v>14</v>
      </c>
      <c r="B23" s="124" t="s">
        <v>375</v>
      </c>
      <c r="C23" s="125">
        <v>2</v>
      </c>
      <c r="D23" s="125" t="s">
        <v>389</v>
      </c>
      <c r="E23" s="126"/>
      <c r="F23" s="121">
        <f t="shared" si="0"/>
        <v>0</v>
      </c>
      <c r="G23" s="133"/>
      <c r="H23" s="130">
        <f t="shared" si="1"/>
        <v>0</v>
      </c>
      <c r="I23" s="122">
        <f t="shared" si="2"/>
        <v>0</v>
      </c>
    </row>
    <row r="24" spans="1:9" s="1" customFormat="1" ht="20.25" customHeight="1">
      <c r="A24" s="123">
        <v>15</v>
      </c>
      <c r="B24" s="124" t="s">
        <v>376</v>
      </c>
      <c r="C24" s="125">
        <v>2</v>
      </c>
      <c r="D24" s="125" t="s">
        <v>389</v>
      </c>
      <c r="E24" s="126"/>
      <c r="F24" s="121">
        <f t="shared" si="0"/>
        <v>0</v>
      </c>
      <c r="G24" s="133"/>
      <c r="H24" s="130">
        <f t="shared" si="1"/>
        <v>0</v>
      </c>
      <c r="I24" s="122">
        <f t="shared" si="2"/>
        <v>0</v>
      </c>
    </row>
    <row r="25" spans="1:9" s="1" customFormat="1" ht="21.75" customHeight="1">
      <c r="A25" s="138">
        <v>16</v>
      </c>
      <c r="B25" s="137" t="s">
        <v>377</v>
      </c>
      <c r="C25" s="139">
        <v>2</v>
      </c>
      <c r="D25" s="125" t="s">
        <v>141</v>
      </c>
      <c r="E25" s="135"/>
      <c r="F25" s="121">
        <f t="shared" si="0"/>
        <v>0</v>
      </c>
      <c r="G25" s="136"/>
      <c r="H25" s="130">
        <f t="shared" si="1"/>
        <v>0</v>
      </c>
      <c r="I25" s="122">
        <f t="shared" si="2"/>
        <v>0</v>
      </c>
    </row>
    <row r="26" spans="1:11" s="1" customFormat="1" ht="21.75" customHeight="1" thickBot="1">
      <c r="A26" s="123">
        <v>17</v>
      </c>
      <c r="B26" s="124" t="s">
        <v>378</v>
      </c>
      <c r="C26" s="125">
        <v>1</v>
      </c>
      <c r="D26" s="125" t="s">
        <v>141</v>
      </c>
      <c r="E26" s="126"/>
      <c r="F26" s="121">
        <f t="shared" si="0"/>
        <v>0</v>
      </c>
      <c r="G26" s="133"/>
      <c r="H26" s="130">
        <f t="shared" si="1"/>
        <v>0</v>
      </c>
      <c r="I26" s="122">
        <f t="shared" si="2"/>
        <v>0</v>
      </c>
      <c r="K26" s="102"/>
    </row>
    <row r="27" spans="1:9" s="1" customFormat="1" ht="52.5" customHeight="1" thickBot="1">
      <c r="A27" s="155" t="s">
        <v>379</v>
      </c>
      <c r="B27" s="156"/>
      <c r="C27" s="156"/>
      <c r="D27" s="156"/>
      <c r="E27" s="156"/>
      <c r="F27" s="156"/>
      <c r="G27" s="156"/>
      <c r="H27" s="156"/>
      <c r="I27" s="157"/>
    </row>
    <row r="28" spans="1:9" s="1" customFormat="1" ht="24.75" customHeight="1">
      <c r="A28" s="141">
        <v>18</v>
      </c>
      <c r="B28" s="142" t="s">
        <v>380</v>
      </c>
      <c r="C28" s="143">
        <v>110</v>
      </c>
      <c r="D28" s="144" t="s">
        <v>390</v>
      </c>
      <c r="E28" s="145"/>
      <c r="F28" s="146">
        <f>C28*E28</f>
        <v>0</v>
      </c>
      <c r="G28" s="145"/>
      <c r="H28" s="147">
        <f>F28*G28</f>
        <v>0</v>
      </c>
      <c r="I28" s="148">
        <f>F28+H28</f>
        <v>0</v>
      </c>
    </row>
    <row r="29" spans="1:9" s="1" customFormat="1" ht="19.5" customHeight="1">
      <c r="A29" s="123">
        <v>19</v>
      </c>
      <c r="B29" s="124" t="s">
        <v>378</v>
      </c>
      <c r="C29" s="128">
        <v>1</v>
      </c>
      <c r="D29" s="128" t="s">
        <v>141</v>
      </c>
      <c r="E29" s="127"/>
      <c r="F29" s="126">
        <f>C29*E29</f>
        <v>0</v>
      </c>
      <c r="G29" s="127"/>
      <c r="H29" s="140">
        <f>F29*G29</f>
        <v>0</v>
      </c>
      <c r="I29" s="149">
        <f>F29+H29</f>
        <v>0</v>
      </c>
    </row>
    <row r="30" spans="1:9" s="1" customFormat="1" ht="21" customHeight="1">
      <c r="A30" s="123">
        <v>20</v>
      </c>
      <c r="B30" s="124" t="s">
        <v>381</v>
      </c>
      <c r="C30" s="128">
        <v>1</v>
      </c>
      <c r="D30" s="128"/>
      <c r="E30" s="127"/>
      <c r="F30" s="126">
        <f>C30*E30</f>
        <v>0</v>
      </c>
      <c r="G30" s="127"/>
      <c r="H30" s="140">
        <f>F30*G30</f>
        <v>0</v>
      </c>
      <c r="I30" s="149">
        <f>F30+H30</f>
        <v>0</v>
      </c>
    </row>
    <row r="31" spans="1:9" s="1" customFormat="1" ht="19.5" customHeight="1" thickBot="1">
      <c r="A31" s="150" t="s">
        <v>382</v>
      </c>
      <c r="B31" s="151"/>
      <c r="C31" s="152"/>
      <c r="D31" s="152"/>
      <c r="E31" s="152"/>
      <c r="F31" s="152"/>
      <c r="G31" s="152"/>
      <c r="H31" s="152"/>
      <c r="I31" s="153">
        <f>SUM(I10:I30)</f>
        <v>0</v>
      </c>
    </row>
  </sheetData>
  <sheetProtection/>
  <mergeCells count="2">
    <mergeCell ref="A27:I27"/>
    <mergeCell ref="A9:I9"/>
  </mergeCells>
  <printOptions/>
  <pageMargins left="0.3937007874015748" right="0.3937007874015748" top="0.7874015748031497" bottom="0.7874015748031497" header="0" footer="0"/>
  <pageSetup blackAndWhite="1"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Studničková Petra (ÚMČ Praha 17)</dc:creator>
  <cp:keywords/>
  <dc:description/>
  <cp:lastModifiedBy>Studničková Petra (ÚMČ Praha 17)</cp:lastModifiedBy>
  <cp:lastPrinted>2024-05-29T13:40:10Z</cp:lastPrinted>
  <dcterms:created xsi:type="dcterms:W3CDTF">2024-06-12T09:06:07Z</dcterms:created>
  <dcterms:modified xsi:type="dcterms:W3CDTF">2024-06-12T09:06:09Z</dcterms:modified>
  <cp:category/>
  <cp:version/>
  <cp:contentType/>
  <cp:contentStatus/>
</cp:coreProperties>
</file>